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05" windowHeight="8115" activeTab="0"/>
  </bookViews>
  <sheets>
    <sheet name="Прейскурант 2021" sheetId="1" r:id="rId1"/>
  </sheets>
  <definedNames>
    <definedName name="_xlnm.Print_Titles" localSheetId="0">'Прейскурант 2021'!$10:$11</definedName>
  </definedNames>
  <calcPr fullCalcOnLoad="1"/>
</workbook>
</file>

<file path=xl/sharedStrings.xml><?xml version="1.0" encoding="utf-8"?>
<sst xmlns="http://schemas.openxmlformats.org/spreadsheetml/2006/main" count="178" uniqueCount="129">
  <si>
    <t>№ п/п</t>
  </si>
  <si>
    <t>до 100 квадратных метров</t>
  </si>
  <si>
    <t>1.1.1.</t>
  </si>
  <si>
    <t>1.1.2.</t>
  </si>
  <si>
    <t>1.1.3.</t>
  </si>
  <si>
    <t>101-600 квадратных метров</t>
  </si>
  <si>
    <t>более 600 квадратных метров</t>
  </si>
  <si>
    <t>1.3.1.</t>
  </si>
  <si>
    <t>1.3.2.</t>
  </si>
  <si>
    <t>101—600 квадратных метров</t>
  </si>
  <si>
    <t>1.3.3.</t>
  </si>
  <si>
    <t>1.4.</t>
  </si>
  <si>
    <t>Дератизация разовая отдельных квартир</t>
  </si>
  <si>
    <t>1.5.</t>
  </si>
  <si>
    <t>Дератизация разовая индивидуальных домовладений</t>
  </si>
  <si>
    <t>1.7.</t>
  </si>
  <si>
    <t>2.1.1.</t>
  </si>
  <si>
    <t>2.1.2.</t>
  </si>
  <si>
    <t>2.1.3.</t>
  </si>
  <si>
    <t>2.2.1.</t>
  </si>
  <si>
    <t>2.2.2.</t>
  </si>
  <si>
    <t>2.2.3.</t>
  </si>
  <si>
    <t xml:space="preserve">Приготовление пищевой ядоприманки по заявкам населения </t>
  </si>
  <si>
    <t>2.4.1.</t>
  </si>
  <si>
    <t>2.4.2.</t>
  </si>
  <si>
    <t>2.4.3.</t>
  </si>
  <si>
    <t>2.6.</t>
  </si>
  <si>
    <t>2.7.</t>
  </si>
  <si>
    <t>2.5.1.</t>
  </si>
  <si>
    <t>2.5.2.</t>
  </si>
  <si>
    <t>2.5.3.</t>
  </si>
  <si>
    <t xml:space="preserve">Дезинсекция разовая отдельных квартир   </t>
  </si>
  <si>
    <t xml:space="preserve">Дезинсекция разовая индивидуальных шкафчиков   </t>
  </si>
  <si>
    <t>2.8.</t>
  </si>
  <si>
    <t>2.9.</t>
  </si>
  <si>
    <t>2.10.</t>
  </si>
  <si>
    <t xml:space="preserve">Дезинсекция разовая против клещей и гнуса на открытых территориях  </t>
  </si>
  <si>
    <t>2.12.</t>
  </si>
  <si>
    <t>Противопедикулезная разовая обработка помещения</t>
  </si>
  <si>
    <t xml:space="preserve">Дезинсекция разовая против личинок мух  в местах выплода </t>
  </si>
  <si>
    <t>2.13.2.</t>
  </si>
  <si>
    <t xml:space="preserve">санация лиц, пораженных педикулезом, химическим способом   </t>
  </si>
  <si>
    <t>3.1.1.</t>
  </si>
  <si>
    <t>3.1.2.</t>
  </si>
  <si>
    <t>легковой автомобиль</t>
  </si>
  <si>
    <t>микроавтобус</t>
  </si>
  <si>
    <t>3.1.3.</t>
  </si>
  <si>
    <t>3.1.4.</t>
  </si>
  <si>
    <t>3.1.5.</t>
  </si>
  <si>
    <t>3.1.6.</t>
  </si>
  <si>
    <t>прицеп</t>
  </si>
  <si>
    <t>полуприцеп</t>
  </si>
  <si>
    <t>3.2.1.</t>
  </si>
  <si>
    <t>3.2.2.</t>
  </si>
  <si>
    <t>3.2.3.</t>
  </si>
  <si>
    <t>более 200 метров квадратных</t>
  </si>
  <si>
    <t>3.3.</t>
  </si>
  <si>
    <t>Дезинфекция разовая предметов и вещей</t>
  </si>
  <si>
    <t>3.5.2.</t>
  </si>
  <si>
    <t>площадь рабочей поверхности камеры 2.6 квадратного метра</t>
  </si>
  <si>
    <t>3.7.2.</t>
  </si>
  <si>
    <t>3.9.</t>
  </si>
  <si>
    <t>1.1.</t>
  </si>
  <si>
    <t>Дератизация систематическая строений (помещений), территории:</t>
  </si>
  <si>
    <t>1.3.</t>
  </si>
  <si>
    <t>Дезинсекция</t>
  </si>
  <si>
    <t>2.1.</t>
  </si>
  <si>
    <t>Дезинсекция систематическая помещений против бытовых насекомых (за исключением мух):</t>
  </si>
  <si>
    <t xml:space="preserve">2.2. </t>
  </si>
  <si>
    <t>Дезинсекция систематическая помещений против мух:</t>
  </si>
  <si>
    <t>УТВЕРЖДАЮ:</t>
  </si>
  <si>
    <t>_______________А.М.Трачук</t>
  </si>
  <si>
    <t>Платная медицинская услуга</t>
  </si>
  <si>
    <t>Основная заработная плата</t>
  </si>
  <si>
    <t>Дополнительная заработная плата</t>
  </si>
  <si>
    <t>Начисления на оплату труда:</t>
  </si>
  <si>
    <t>Амортизация мед.обор.</t>
  </si>
  <si>
    <t>Прочие расходы</t>
  </si>
  <si>
    <t>Себестоимость услуги</t>
  </si>
  <si>
    <t>Рентабельность к себестоимости, %</t>
  </si>
  <si>
    <t>Прибыль</t>
  </si>
  <si>
    <t>Итого</t>
  </si>
  <si>
    <t>Санитарная разовая обработка людей, пораженных педикулезом:</t>
  </si>
  <si>
    <t xml:space="preserve">2.13. </t>
  </si>
  <si>
    <t>Дератизация разовая строений (помещений), прилегающей территории и других объектов:</t>
  </si>
  <si>
    <t xml:space="preserve">Дезинсекция разовая индивидуальных  домовладений   </t>
  </si>
  <si>
    <t xml:space="preserve">3.5. </t>
  </si>
  <si>
    <t>3.7.</t>
  </si>
  <si>
    <t>отчисления в ФСЗН Мин.труда и СЗ РБ 34%</t>
  </si>
  <si>
    <t>Налог по упрощенной системе н/обложения.3%</t>
  </si>
  <si>
    <t xml:space="preserve">3.2. </t>
  </si>
  <si>
    <t>Камерная разовая дезинфекция вещей, белья, постельных принадлежностей паровоздушным способом:</t>
  </si>
  <si>
    <t>Дезинфекция разовая колодцев</t>
  </si>
  <si>
    <t xml:space="preserve">2.4. </t>
  </si>
  <si>
    <t>Дезинсекция разовая строений, помещений и других объектов против мух:</t>
  </si>
  <si>
    <t xml:space="preserve">2.5. </t>
  </si>
  <si>
    <t>Дезинсекция разовая строений, помещений и других объектов против бытовых насекомых (за исключением мух):</t>
  </si>
  <si>
    <t xml:space="preserve">3.1.    </t>
  </si>
  <si>
    <t>Дезинфекция разовая поверхностей помещений пищевых и непищевых объектов; жилых помещений, подъездов жилых домов:</t>
  </si>
  <si>
    <t>101-200 квадратных метров</t>
  </si>
  <si>
    <t>Тариф с учетом округления</t>
  </si>
  <si>
    <t>%</t>
  </si>
  <si>
    <t>руб.</t>
  </si>
  <si>
    <t>стр.взнос по обяз.страхованию от несчастных случаев 0,44%</t>
  </si>
  <si>
    <t>Тариф</t>
  </si>
  <si>
    <t>с учетом НДС, руб.</t>
  </si>
  <si>
    <t>единица измерения</t>
  </si>
  <si>
    <t>обработка объекта</t>
  </si>
  <si>
    <t>обработка объекта (на каждые 100м2)</t>
  </si>
  <si>
    <t>обработка объекта (на каждые 30м2)</t>
  </si>
  <si>
    <t>обработка (каждые 156кг)</t>
  </si>
  <si>
    <t>обработка одного человека</t>
  </si>
  <si>
    <t>обработка объекта (на каждые 1000м2)</t>
  </si>
  <si>
    <t xml:space="preserve">                                                           ПРЕЙСКУРАНТ  №1</t>
  </si>
  <si>
    <t>НА УСЛУГИ ПО ДЕРАТИЗАЦИИ, ДЕЗИНСЕКЦИИ, ДЕЗИНФЕКЦИИ</t>
  </si>
  <si>
    <t>грузовой автомобиль грузоподъемностью  более 7,5 тонны</t>
  </si>
  <si>
    <t>грузовой автомобиль грузоподъемностью  до 7,5 тонны</t>
  </si>
  <si>
    <t>Дезинфекция (профилактическая) систематическая автотранспорта:</t>
  </si>
  <si>
    <t>Дезинфекция (профилактическая)</t>
  </si>
  <si>
    <t>Дератизация</t>
  </si>
  <si>
    <t>Камерная разовая дезинфекция вещей, белья, постельных принадлежностей, а также профилактическая дезинфекция постельных принадлежностей паровоздушным способом: дезинфекция вещей, белья, постельных принадлежностей, а также профилактическая дезинфекция постельных принадлежностей паровоздушным способом:</t>
  </si>
  <si>
    <t>обработка объекта (на каждые 30 м2)</t>
  </si>
  <si>
    <t>приготовление ядоприманки                  (на каждые 100г)</t>
  </si>
  <si>
    <t>Накладные расходы 104.4%</t>
  </si>
  <si>
    <t>без учета НДС, руб.</t>
  </si>
  <si>
    <t>Главный врач ГУ "Мостовский районный ЦГЭ"</t>
  </si>
  <si>
    <t>Главный бухгалтер  ___________________________   Н.К. Якусевич</t>
  </si>
  <si>
    <t>"31" декабря 2020 г.</t>
  </si>
  <si>
    <t>вводится в действие с 1 января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</si>
</sst>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_р_."/>
    <numFmt numFmtId="180" formatCode="0.00000"/>
    <numFmt numFmtId="181" formatCode="0.0000"/>
    <numFmt numFmtId="182" formatCode="0.000"/>
    <numFmt numFmtId="183" formatCode="#,##0.0000"/>
    <numFmt numFmtId="184" formatCode="#,##0.000"/>
    <numFmt numFmtId="185" formatCode="#,##0.00000"/>
    <numFmt numFmtId="186" formatCode="#,##0.000000"/>
    <numFmt numFmtId="187" formatCode="0.000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14" fontId="3" fillId="0" borderId="10" xfId="0" applyNumberFormat="1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сч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PageLayoutView="0" workbookViewId="0" topLeftCell="A31">
      <selection activeCell="Q45" sqref="Q45"/>
    </sheetView>
  </sheetViews>
  <sheetFormatPr defaultColWidth="9.00390625" defaultRowHeight="12.75"/>
  <cols>
    <col min="1" max="1" width="5.625" style="0" customWidth="1"/>
    <col min="2" max="2" width="35.875" style="0" customWidth="1"/>
    <col min="3" max="3" width="35.125" style="0" hidden="1" customWidth="1"/>
    <col min="4" max="4" width="43.75390625" style="0" hidden="1" customWidth="1"/>
    <col min="5" max="5" width="18.00390625" style="0" hidden="1" customWidth="1"/>
    <col min="6" max="6" width="26.625" style="0" hidden="1" customWidth="1"/>
    <col min="7" max="7" width="0.12890625" style="0" hidden="1" customWidth="1"/>
    <col min="8" max="8" width="29.375" style="0" hidden="1" customWidth="1"/>
    <col min="9" max="9" width="20.875" style="0" hidden="1" customWidth="1"/>
    <col min="10" max="10" width="29.375" style="0" hidden="1" customWidth="1"/>
    <col min="11" max="11" width="4.25390625" style="0" hidden="1" customWidth="1"/>
    <col min="12" max="12" width="5.25390625" style="0" hidden="1" customWidth="1"/>
    <col min="13" max="13" width="12.25390625" style="0" hidden="1" customWidth="1"/>
    <col min="14" max="14" width="9.375" style="0" hidden="1" customWidth="1"/>
    <col min="15" max="15" width="58.00390625" style="0" hidden="1" customWidth="1"/>
    <col min="16" max="16" width="31.625" style="0" customWidth="1"/>
    <col min="17" max="17" width="10.125" style="0" customWidth="1"/>
    <col min="18" max="18" width="4.625" style="0" hidden="1" customWidth="1"/>
    <col min="19" max="19" width="10.125" style="0" customWidth="1"/>
    <col min="20" max="20" width="35.125" style="0" hidden="1" customWidth="1"/>
    <col min="21" max="21" width="5.875" style="0" customWidth="1"/>
    <col min="22" max="24" width="9.125" style="74" customWidth="1"/>
  </cols>
  <sheetData>
    <row r="1" spans="16:20" ht="15.75">
      <c r="P1" s="15" t="s">
        <v>70</v>
      </c>
      <c r="Q1" s="15"/>
      <c r="R1" s="15"/>
      <c r="S1" s="15"/>
      <c r="T1" s="15"/>
    </row>
    <row r="2" spans="16:20" ht="15.75">
      <c r="P2" s="12" t="s">
        <v>125</v>
      </c>
      <c r="Q2" s="12"/>
      <c r="R2" s="12"/>
      <c r="S2" s="12"/>
      <c r="T2" s="12"/>
    </row>
    <row r="3" spans="16:20" ht="15.75">
      <c r="P3" s="15" t="s">
        <v>71</v>
      </c>
      <c r="Q3" s="15"/>
      <c r="R3" s="15"/>
      <c r="S3" s="15"/>
      <c r="T3" s="15"/>
    </row>
    <row r="4" spans="16:20" ht="15.75">
      <c r="P4" s="15" t="s">
        <v>127</v>
      </c>
      <c r="Q4" s="15"/>
      <c r="R4" s="15"/>
      <c r="S4" s="15"/>
      <c r="T4" s="15"/>
    </row>
    <row r="5" spans="13:16" ht="12.75">
      <c r="M5" s="8"/>
      <c r="N5" s="8"/>
      <c r="O5" s="8"/>
      <c r="P5" s="8"/>
    </row>
    <row r="6" spans="2:15" ht="12.75">
      <c r="B6" s="21" t="s">
        <v>113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9" ht="12.75">
      <c r="B7" s="71" t="s">
        <v>114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2:19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2:16" ht="15">
      <c r="B9" s="18" t="s">
        <v>128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20" ht="19.5" customHeight="1">
      <c r="A10" s="51" t="s">
        <v>0</v>
      </c>
      <c r="B10" s="52" t="s">
        <v>72</v>
      </c>
      <c r="C10" s="48" t="s">
        <v>73</v>
      </c>
      <c r="D10" s="50" t="s">
        <v>74</v>
      </c>
      <c r="E10" s="61" t="s">
        <v>75</v>
      </c>
      <c r="F10" s="62"/>
      <c r="G10" s="58" t="s">
        <v>123</v>
      </c>
      <c r="H10" s="50" t="s">
        <v>76</v>
      </c>
      <c r="I10" s="50" t="s">
        <v>77</v>
      </c>
      <c r="J10" s="48" t="s">
        <v>78</v>
      </c>
      <c r="K10" s="63" t="s">
        <v>79</v>
      </c>
      <c r="L10" s="63"/>
      <c r="M10" s="50" t="s">
        <v>80</v>
      </c>
      <c r="N10" s="50" t="s">
        <v>81</v>
      </c>
      <c r="O10" s="50" t="s">
        <v>89</v>
      </c>
      <c r="P10" s="64" t="s">
        <v>106</v>
      </c>
      <c r="Q10" s="63" t="s">
        <v>104</v>
      </c>
      <c r="R10" s="63"/>
      <c r="S10" s="63"/>
      <c r="T10" s="48" t="s">
        <v>100</v>
      </c>
    </row>
    <row r="11" spans="1:20" ht="48" customHeight="1">
      <c r="A11" s="51"/>
      <c r="B11" s="53"/>
      <c r="C11" s="54"/>
      <c r="D11" s="48"/>
      <c r="E11" s="13" t="s">
        <v>88</v>
      </c>
      <c r="F11" s="13" t="s">
        <v>103</v>
      </c>
      <c r="G11" s="59"/>
      <c r="H11" s="48"/>
      <c r="I11" s="48"/>
      <c r="J11" s="54"/>
      <c r="K11" s="14" t="s">
        <v>101</v>
      </c>
      <c r="L11" s="14" t="s">
        <v>102</v>
      </c>
      <c r="M11" s="48"/>
      <c r="N11" s="48"/>
      <c r="O11" s="48"/>
      <c r="P11" s="65"/>
      <c r="Q11" s="37" t="s">
        <v>124</v>
      </c>
      <c r="R11" s="37"/>
      <c r="S11" s="37" t="s">
        <v>105</v>
      </c>
      <c r="T11" s="49"/>
    </row>
    <row r="12" spans="1:24" s="25" customFormat="1" ht="12.75" customHeight="1">
      <c r="A12" s="23">
        <v>1</v>
      </c>
      <c r="B12" s="42" t="s">
        <v>119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V12" s="75"/>
      <c r="W12" s="75"/>
      <c r="X12" s="75"/>
    </row>
    <row r="13" spans="1:24" s="25" customFormat="1" ht="13.5" customHeight="1">
      <c r="A13" s="5" t="s">
        <v>62</v>
      </c>
      <c r="B13" s="41" t="s">
        <v>63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V13" s="75"/>
      <c r="W13" s="75"/>
      <c r="X13" s="75"/>
    </row>
    <row r="14" spans="1:24" s="25" customFormat="1" ht="15" customHeight="1">
      <c r="A14" s="26" t="s">
        <v>2</v>
      </c>
      <c r="B14" s="5" t="s">
        <v>1</v>
      </c>
      <c r="C14" s="27" t="e">
        <f>#REF!</f>
        <v>#REF!</v>
      </c>
      <c r="D14" s="28"/>
      <c r="E14" s="27" t="e">
        <f>ROUND(C14*34%,0)</f>
        <v>#REF!</v>
      </c>
      <c r="F14" s="27" t="e">
        <f>ROUND(C14*0.6%,0)</f>
        <v>#REF!</v>
      </c>
      <c r="G14" s="27" t="e">
        <f>ROUND(C14*104.4%,0)</f>
        <v>#REF!</v>
      </c>
      <c r="H14" s="28"/>
      <c r="I14" s="28"/>
      <c r="J14" s="27" t="e">
        <f>C14+E14+F14+G14</f>
        <v>#REF!</v>
      </c>
      <c r="K14" s="29">
        <v>0.3</v>
      </c>
      <c r="L14" s="27" t="e">
        <f>ROUND(J14*K14,0)</f>
        <v>#REF!</v>
      </c>
      <c r="M14" s="27" t="e">
        <f aca="true" t="shared" si="0" ref="M14:M23">L14</f>
        <v>#REF!</v>
      </c>
      <c r="N14" s="27" t="e">
        <f>J14+L14</f>
        <v>#REF!</v>
      </c>
      <c r="O14" s="27" t="e">
        <f aca="true" t="shared" si="1" ref="O14:O23">ROUND(N14*3/97,0)</f>
        <v>#REF!</v>
      </c>
      <c r="P14" s="16" t="s">
        <v>107</v>
      </c>
      <c r="Q14" s="38">
        <f>X14</f>
        <v>1.0807</v>
      </c>
      <c r="R14" s="39">
        <f>ROUND(Q14*20%,2)</f>
        <v>0.22</v>
      </c>
      <c r="S14" s="38">
        <f>Q14+R14</f>
        <v>1.3007</v>
      </c>
      <c r="T14" s="28">
        <f aca="true" t="shared" si="2" ref="T14:T23">ROUND(S14*1,-1)</f>
        <v>0</v>
      </c>
      <c r="V14" s="76">
        <v>1.01</v>
      </c>
      <c r="W14" s="77">
        <f>V14*7%</f>
        <v>0.07070000000000001</v>
      </c>
      <c r="X14" s="76">
        <f>V14+W14</f>
        <v>1.0807</v>
      </c>
    </row>
    <row r="15" spans="1:24" s="25" customFormat="1" ht="15" customHeight="1">
      <c r="A15" s="26" t="s">
        <v>3</v>
      </c>
      <c r="B15" s="5" t="s">
        <v>5</v>
      </c>
      <c r="C15" s="27" t="e">
        <f>#REF!</f>
        <v>#REF!</v>
      </c>
      <c r="D15" s="28"/>
      <c r="E15" s="27" t="e">
        <f>ROUND(C15*34%,0)</f>
        <v>#REF!</v>
      </c>
      <c r="F15" s="27" t="e">
        <f>ROUND(C15*0.6%,0)</f>
        <v>#REF!</v>
      </c>
      <c r="G15" s="27" t="e">
        <f>ROUND(C15*104.4%,0)</f>
        <v>#REF!</v>
      </c>
      <c r="H15" s="28"/>
      <c r="I15" s="28"/>
      <c r="J15" s="27" t="e">
        <f>C15+E15+F15+G15</f>
        <v>#REF!</v>
      </c>
      <c r="K15" s="29">
        <v>0.3</v>
      </c>
      <c r="L15" s="27" t="e">
        <f>ROUND(J15*K15,0)</f>
        <v>#REF!</v>
      </c>
      <c r="M15" s="27" t="e">
        <f t="shared" si="0"/>
        <v>#REF!</v>
      </c>
      <c r="N15" s="27" t="e">
        <f>J15+L15</f>
        <v>#REF!</v>
      </c>
      <c r="O15" s="27" t="e">
        <f t="shared" si="1"/>
        <v>#REF!</v>
      </c>
      <c r="P15" s="16" t="s">
        <v>108</v>
      </c>
      <c r="Q15" s="38">
        <f>X15</f>
        <v>0.6205999999999999</v>
      </c>
      <c r="R15" s="39">
        <f>ROUND(Q15*20%,2)</f>
        <v>0.12</v>
      </c>
      <c r="S15" s="38">
        <f>Q15+R15</f>
        <v>0.7405999999999999</v>
      </c>
      <c r="T15" s="28">
        <f t="shared" si="2"/>
        <v>0</v>
      </c>
      <c r="V15" s="76">
        <v>0.58</v>
      </c>
      <c r="W15" s="77">
        <f>V15*7%</f>
        <v>0.040600000000000004</v>
      </c>
      <c r="X15" s="76">
        <f aca="true" t="shared" si="3" ref="X15:X65">V15+W15</f>
        <v>0.6205999999999999</v>
      </c>
    </row>
    <row r="16" spans="1:24" s="25" customFormat="1" ht="15" customHeight="1">
      <c r="A16" s="30" t="s">
        <v>4</v>
      </c>
      <c r="B16" s="5" t="s">
        <v>6</v>
      </c>
      <c r="C16" s="27" t="e">
        <f>#REF!</f>
        <v>#REF!</v>
      </c>
      <c r="D16" s="28"/>
      <c r="E16" s="27" t="e">
        <f>ROUND(C16*34%,0)</f>
        <v>#REF!</v>
      </c>
      <c r="F16" s="27" t="e">
        <f>ROUND(C16*0.6%,0)</f>
        <v>#REF!</v>
      </c>
      <c r="G16" s="27" t="e">
        <f>ROUND(C16*104.4%,0)</f>
        <v>#REF!</v>
      </c>
      <c r="H16" s="28"/>
      <c r="I16" s="28"/>
      <c r="J16" s="27" t="e">
        <f>C16+E16+F16+G16</f>
        <v>#REF!</v>
      </c>
      <c r="K16" s="29">
        <v>0.3</v>
      </c>
      <c r="L16" s="27" t="e">
        <f>ROUND(J16*K16,0)</f>
        <v>#REF!</v>
      </c>
      <c r="M16" s="27" t="e">
        <f t="shared" si="0"/>
        <v>#REF!</v>
      </c>
      <c r="N16" s="27" t="e">
        <f>J16+L16</f>
        <v>#REF!</v>
      </c>
      <c r="O16" s="27" t="e">
        <f t="shared" si="1"/>
        <v>#REF!</v>
      </c>
      <c r="P16" s="16" t="s">
        <v>108</v>
      </c>
      <c r="Q16" s="38">
        <f>X16</f>
        <v>0.3852</v>
      </c>
      <c r="R16" s="39">
        <f>ROUND(Q16*20%,2)</f>
        <v>0.08</v>
      </c>
      <c r="S16" s="38">
        <f>Q16+R16</f>
        <v>0.4652</v>
      </c>
      <c r="T16" s="28">
        <f t="shared" si="2"/>
        <v>0</v>
      </c>
      <c r="V16" s="76">
        <v>0.36</v>
      </c>
      <c r="W16" s="77">
        <f aca="true" t="shared" si="4" ref="W16:W66">V16*7%</f>
        <v>0.0252</v>
      </c>
      <c r="X16" s="76">
        <f t="shared" si="3"/>
        <v>0.3852</v>
      </c>
    </row>
    <row r="17" spans="1:24" s="25" customFormat="1" ht="15" customHeight="1">
      <c r="A17" s="5" t="s">
        <v>64</v>
      </c>
      <c r="B17" s="43" t="s">
        <v>84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V17" s="76"/>
      <c r="W17" s="77"/>
      <c r="X17" s="76"/>
    </row>
    <row r="18" spans="1:24" s="25" customFormat="1" ht="15" customHeight="1">
      <c r="A18" s="31" t="s">
        <v>7</v>
      </c>
      <c r="B18" s="31" t="s">
        <v>1</v>
      </c>
      <c r="C18" s="27" t="e">
        <f>#REF!</f>
        <v>#REF!</v>
      </c>
      <c r="D18" s="28"/>
      <c r="E18" s="27" t="e">
        <f aca="true" t="shared" si="5" ref="E18:E23">ROUND(C18*34%,0)</f>
        <v>#REF!</v>
      </c>
      <c r="F18" s="27" t="e">
        <f aca="true" t="shared" si="6" ref="F18:F23">ROUND(C18*0.6%,0)</f>
        <v>#REF!</v>
      </c>
      <c r="G18" s="27" t="e">
        <f aca="true" t="shared" si="7" ref="G18:G23">ROUND(C18*104.4%,0)</f>
        <v>#REF!</v>
      </c>
      <c r="H18" s="28"/>
      <c r="I18" s="28"/>
      <c r="J18" s="27" t="e">
        <f aca="true" t="shared" si="8" ref="J18:J23">C18+E18+F18+G18</f>
        <v>#REF!</v>
      </c>
      <c r="K18" s="29">
        <v>0.3</v>
      </c>
      <c r="L18" s="27" t="e">
        <f aca="true" t="shared" si="9" ref="L18:L23">ROUND(J18*K18,0)</f>
        <v>#REF!</v>
      </c>
      <c r="M18" s="27" t="e">
        <f t="shared" si="0"/>
        <v>#REF!</v>
      </c>
      <c r="N18" s="27" t="e">
        <f aca="true" t="shared" si="10" ref="N18:N23">J18+L18</f>
        <v>#REF!</v>
      </c>
      <c r="O18" s="27" t="e">
        <f t="shared" si="1"/>
        <v>#REF!</v>
      </c>
      <c r="P18" s="16" t="s">
        <v>107</v>
      </c>
      <c r="Q18" s="38">
        <f aca="true" t="shared" si="11" ref="Q18:Q23">X18</f>
        <v>9.2876</v>
      </c>
      <c r="R18" s="39">
        <f>ROUND(Q18*20%,3)</f>
        <v>1.858</v>
      </c>
      <c r="S18" s="38">
        <f aca="true" t="shared" si="12" ref="S18:S23">Q18+R18</f>
        <v>11.1456</v>
      </c>
      <c r="T18" s="28">
        <f>ROUND(S18*1,-1)</f>
        <v>10</v>
      </c>
      <c r="V18" s="76">
        <v>8.68</v>
      </c>
      <c r="W18" s="77">
        <f t="shared" si="4"/>
        <v>0.6076</v>
      </c>
      <c r="X18" s="76">
        <f t="shared" si="3"/>
        <v>9.2876</v>
      </c>
    </row>
    <row r="19" spans="1:24" s="25" customFormat="1" ht="15" customHeight="1">
      <c r="A19" s="31" t="s">
        <v>8</v>
      </c>
      <c r="B19" s="31" t="s">
        <v>9</v>
      </c>
      <c r="C19" s="27" t="e">
        <f>#REF!</f>
        <v>#REF!</v>
      </c>
      <c r="D19" s="28"/>
      <c r="E19" s="27" t="e">
        <f t="shared" si="5"/>
        <v>#REF!</v>
      </c>
      <c r="F19" s="27" t="e">
        <f t="shared" si="6"/>
        <v>#REF!</v>
      </c>
      <c r="G19" s="27" t="e">
        <f t="shared" si="7"/>
        <v>#REF!</v>
      </c>
      <c r="H19" s="28"/>
      <c r="I19" s="28"/>
      <c r="J19" s="27" t="e">
        <f t="shared" si="8"/>
        <v>#REF!</v>
      </c>
      <c r="K19" s="29">
        <v>0.3</v>
      </c>
      <c r="L19" s="27" t="e">
        <f t="shared" si="9"/>
        <v>#REF!</v>
      </c>
      <c r="M19" s="27" t="e">
        <f t="shared" si="0"/>
        <v>#REF!</v>
      </c>
      <c r="N19" s="27" t="e">
        <f t="shared" si="10"/>
        <v>#REF!</v>
      </c>
      <c r="O19" s="27" t="e">
        <f t="shared" si="1"/>
        <v>#REF!</v>
      </c>
      <c r="P19" s="73" t="s">
        <v>108</v>
      </c>
      <c r="Q19" s="38">
        <f t="shared" si="11"/>
        <v>3.0923000000000003</v>
      </c>
      <c r="R19" s="39">
        <f>ROUND(Q19*20%,2)</f>
        <v>0.62</v>
      </c>
      <c r="S19" s="38">
        <f t="shared" si="12"/>
        <v>3.7123000000000004</v>
      </c>
      <c r="T19" s="28">
        <f t="shared" si="2"/>
        <v>0</v>
      </c>
      <c r="V19" s="76">
        <v>2.89</v>
      </c>
      <c r="W19" s="77">
        <f t="shared" si="4"/>
        <v>0.20230000000000004</v>
      </c>
      <c r="X19" s="76">
        <f t="shared" si="3"/>
        <v>3.0923000000000003</v>
      </c>
    </row>
    <row r="20" spans="1:24" s="25" customFormat="1" ht="15" customHeight="1">
      <c r="A20" s="31" t="s">
        <v>10</v>
      </c>
      <c r="B20" s="31" t="s">
        <v>6</v>
      </c>
      <c r="C20" s="27" t="e">
        <f>#REF!</f>
        <v>#REF!</v>
      </c>
      <c r="D20" s="28"/>
      <c r="E20" s="27" t="e">
        <f t="shared" si="5"/>
        <v>#REF!</v>
      </c>
      <c r="F20" s="27" t="e">
        <f t="shared" si="6"/>
        <v>#REF!</v>
      </c>
      <c r="G20" s="27" t="e">
        <f t="shared" si="7"/>
        <v>#REF!</v>
      </c>
      <c r="H20" s="28"/>
      <c r="I20" s="28"/>
      <c r="J20" s="27" t="e">
        <f t="shared" si="8"/>
        <v>#REF!</v>
      </c>
      <c r="K20" s="29">
        <v>0.3</v>
      </c>
      <c r="L20" s="27" t="e">
        <f t="shared" si="9"/>
        <v>#REF!</v>
      </c>
      <c r="M20" s="27" t="e">
        <f t="shared" si="0"/>
        <v>#REF!</v>
      </c>
      <c r="N20" s="27" t="e">
        <f t="shared" si="10"/>
        <v>#REF!</v>
      </c>
      <c r="O20" s="27" t="e">
        <f t="shared" si="1"/>
        <v>#REF!</v>
      </c>
      <c r="P20" s="16" t="s">
        <v>108</v>
      </c>
      <c r="Q20" s="38">
        <f t="shared" si="11"/>
        <v>1.7120000000000002</v>
      </c>
      <c r="R20" s="39">
        <f>ROUND(Q20*20%,2)</f>
        <v>0.34</v>
      </c>
      <c r="S20" s="38">
        <f t="shared" si="12"/>
        <v>2.052</v>
      </c>
      <c r="T20" s="28">
        <f t="shared" si="2"/>
        <v>0</v>
      </c>
      <c r="V20" s="76">
        <v>1.6</v>
      </c>
      <c r="W20" s="77">
        <f t="shared" si="4"/>
        <v>0.11200000000000002</v>
      </c>
      <c r="X20" s="76">
        <f t="shared" si="3"/>
        <v>1.7120000000000002</v>
      </c>
    </row>
    <row r="21" spans="1:24" s="25" customFormat="1" ht="15" customHeight="1">
      <c r="A21" s="31" t="s">
        <v>11</v>
      </c>
      <c r="B21" s="31" t="s">
        <v>12</v>
      </c>
      <c r="C21" s="27" t="e">
        <f>#REF!</f>
        <v>#REF!</v>
      </c>
      <c r="D21" s="28"/>
      <c r="E21" s="27" t="e">
        <f t="shared" si="5"/>
        <v>#REF!</v>
      </c>
      <c r="F21" s="27" t="e">
        <f t="shared" si="6"/>
        <v>#REF!</v>
      </c>
      <c r="G21" s="27" t="e">
        <f t="shared" si="7"/>
        <v>#REF!</v>
      </c>
      <c r="H21" s="28"/>
      <c r="I21" s="28"/>
      <c r="J21" s="27" t="e">
        <f t="shared" si="8"/>
        <v>#REF!</v>
      </c>
      <c r="K21" s="29">
        <v>0.3</v>
      </c>
      <c r="L21" s="27" t="e">
        <f t="shared" si="9"/>
        <v>#REF!</v>
      </c>
      <c r="M21" s="27" t="e">
        <f t="shared" si="0"/>
        <v>#REF!</v>
      </c>
      <c r="N21" s="27" t="e">
        <f t="shared" si="10"/>
        <v>#REF!</v>
      </c>
      <c r="O21" s="27" t="e">
        <f t="shared" si="1"/>
        <v>#REF!</v>
      </c>
      <c r="P21" s="16" t="s">
        <v>121</v>
      </c>
      <c r="Q21" s="38">
        <f t="shared" si="11"/>
        <v>3.4882</v>
      </c>
      <c r="R21" s="39">
        <f>ROUND(Q21*20%,2)</f>
        <v>0.7</v>
      </c>
      <c r="S21" s="38">
        <f t="shared" si="12"/>
        <v>4.1882</v>
      </c>
      <c r="T21" s="28">
        <f t="shared" si="2"/>
        <v>0</v>
      </c>
      <c r="V21" s="76">
        <v>3.26</v>
      </c>
      <c r="W21" s="77">
        <f t="shared" si="4"/>
        <v>0.22820000000000001</v>
      </c>
      <c r="X21" s="76">
        <f t="shared" si="3"/>
        <v>3.4882</v>
      </c>
    </row>
    <row r="22" spans="1:24" s="25" customFormat="1" ht="25.5" customHeight="1">
      <c r="A22" s="31" t="s">
        <v>13</v>
      </c>
      <c r="B22" s="31" t="s">
        <v>14</v>
      </c>
      <c r="C22" s="27" t="e">
        <f>#REF!</f>
        <v>#REF!</v>
      </c>
      <c r="D22" s="28"/>
      <c r="E22" s="27" t="e">
        <f t="shared" si="5"/>
        <v>#REF!</v>
      </c>
      <c r="F22" s="27" t="e">
        <f t="shared" si="6"/>
        <v>#REF!</v>
      </c>
      <c r="G22" s="27" t="e">
        <f t="shared" si="7"/>
        <v>#REF!</v>
      </c>
      <c r="H22" s="28"/>
      <c r="I22" s="28"/>
      <c r="J22" s="27" t="e">
        <f t="shared" si="8"/>
        <v>#REF!</v>
      </c>
      <c r="K22" s="29">
        <v>0.3</v>
      </c>
      <c r="L22" s="27" t="e">
        <f t="shared" si="9"/>
        <v>#REF!</v>
      </c>
      <c r="M22" s="27" t="e">
        <f t="shared" si="0"/>
        <v>#REF!</v>
      </c>
      <c r="N22" s="27" t="e">
        <f t="shared" si="10"/>
        <v>#REF!</v>
      </c>
      <c r="O22" s="27" t="e">
        <f t="shared" si="1"/>
        <v>#REF!</v>
      </c>
      <c r="P22" s="16" t="s">
        <v>108</v>
      </c>
      <c r="Q22" s="38">
        <f t="shared" si="11"/>
        <v>3.6808</v>
      </c>
      <c r="R22" s="39">
        <f>ROUND(Q22*20%,2)</f>
        <v>0.74</v>
      </c>
      <c r="S22" s="38">
        <f t="shared" si="12"/>
        <v>4.4208</v>
      </c>
      <c r="T22" s="28">
        <f t="shared" si="2"/>
        <v>0</v>
      </c>
      <c r="V22" s="76">
        <v>3.44</v>
      </c>
      <c r="W22" s="77">
        <f t="shared" si="4"/>
        <v>0.24080000000000001</v>
      </c>
      <c r="X22" s="76">
        <f t="shared" si="3"/>
        <v>3.6808</v>
      </c>
    </row>
    <row r="23" spans="1:24" s="25" customFormat="1" ht="27.75" customHeight="1">
      <c r="A23" s="31" t="s">
        <v>15</v>
      </c>
      <c r="B23" s="31" t="s">
        <v>22</v>
      </c>
      <c r="C23" s="27" t="e">
        <f>#REF!</f>
        <v>#REF!</v>
      </c>
      <c r="D23" s="28"/>
      <c r="E23" s="27" t="e">
        <f t="shared" si="5"/>
        <v>#REF!</v>
      </c>
      <c r="F23" s="27" t="e">
        <f t="shared" si="6"/>
        <v>#REF!</v>
      </c>
      <c r="G23" s="27" t="e">
        <f t="shared" si="7"/>
        <v>#REF!</v>
      </c>
      <c r="H23" s="28"/>
      <c r="I23" s="28"/>
      <c r="J23" s="27" t="e">
        <f t="shared" si="8"/>
        <v>#REF!</v>
      </c>
      <c r="K23" s="29">
        <v>0.3</v>
      </c>
      <c r="L23" s="27" t="e">
        <f t="shared" si="9"/>
        <v>#REF!</v>
      </c>
      <c r="M23" s="27" t="e">
        <f t="shared" si="0"/>
        <v>#REF!</v>
      </c>
      <c r="N23" s="27" t="e">
        <f t="shared" si="10"/>
        <v>#REF!</v>
      </c>
      <c r="O23" s="27" t="e">
        <f t="shared" si="1"/>
        <v>#REF!</v>
      </c>
      <c r="P23" s="16" t="s">
        <v>122</v>
      </c>
      <c r="Q23" s="38">
        <f t="shared" si="11"/>
        <v>0.6955</v>
      </c>
      <c r="R23" s="39">
        <f>ROUND(Q23*20%,2)</f>
        <v>0.14</v>
      </c>
      <c r="S23" s="38">
        <f t="shared" si="12"/>
        <v>0.8355</v>
      </c>
      <c r="T23" s="28">
        <f t="shared" si="2"/>
        <v>0</v>
      </c>
      <c r="V23" s="76">
        <v>0.65</v>
      </c>
      <c r="W23" s="77">
        <f t="shared" si="4"/>
        <v>0.045500000000000006</v>
      </c>
      <c r="X23" s="76">
        <f t="shared" si="3"/>
        <v>0.6955</v>
      </c>
    </row>
    <row r="24" spans="1:24" s="25" customFormat="1" ht="15" customHeight="1">
      <c r="A24" s="24">
        <v>2</v>
      </c>
      <c r="B24" s="67" t="s">
        <v>65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V24" s="76"/>
      <c r="W24" s="77"/>
      <c r="X24" s="76"/>
    </row>
    <row r="25" spans="1:24" s="25" customFormat="1" ht="15" customHeight="1">
      <c r="A25" s="31" t="s">
        <v>66</v>
      </c>
      <c r="B25" s="66" t="s">
        <v>67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V25" s="76"/>
      <c r="W25" s="77"/>
      <c r="X25" s="76"/>
    </row>
    <row r="26" spans="1:24" s="25" customFormat="1" ht="15" customHeight="1">
      <c r="A26" s="32" t="s">
        <v>16</v>
      </c>
      <c r="B26" s="31" t="s">
        <v>1</v>
      </c>
      <c r="C26" s="27" t="e">
        <f>#REF!</f>
        <v>#REF!</v>
      </c>
      <c r="D26" s="28"/>
      <c r="E26" s="27" t="e">
        <f>ROUND(C26*34%,0)</f>
        <v>#REF!</v>
      </c>
      <c r="F26" s="27" t="e">
        <f>ROUND(C26*0.6%,0)</f>
        <v>#REF!</v>
      </c>
      <c r="G26" s="27" t="e">
        <f>ROUND(C26*104.4%,0)</f>
        <v>#REF!</v>
      </c>
      <c r="H26" s="28"/>
      <c r="I26" s="28"/>
      <c r="J26" s="27" t="e">
        <f>C26+E26+F26+G26</f>
        <v>#REF!</v>
      </c>
      <c r="K26" s="29">
        <v>0.3</v>
      </c>
      <c r="L26" s="27" t="e">
        <f>ROUND(J26*K26,0)</f>
        <v>#REF!</v>
      </c>
      <c r="M26" s="27" t="e">
        <f>L26</f>
        <v>#REF!</v>
      </c>
      <c r="N26" s="27" t="e">
        <f>J26+L26</f>
        <v>#REF!</v>
      </c>
      <c r="O26" s="27" t="e">
        <f>ROUND(N26*3/97,0)</f>
        <v>#REF!</v>
      </c>
      <c r="P26" s="16" t="s">
        <v>107</v>
      </c>
      <c r="Q26" s="38">
        <f>X26</f>
        <v>2.5152</v>
      </c>
      <c r="R26" s="39">
        <f>ROUND(Q26*20%,3)</f>
        <v>0.503</v>
      </c>
      <c r="S26" s="38">
        <f>Q26+R26</f>
        <v>3.0182</v>
      </c>
      <c r="T26" s="28">
        <f>ROUND(S26*1,-1)</f>
        <v>0</v>
      </c>
      <c r="V26" s="76">
        <v>2.36</v>
      </c>
      <c r="W26" s="77">
        <f t="shared" si="4"/>
        <v>0.1652</v>
      </c>
      <c r="X26" s="76">
        <f>V26+W26-0.01</f>
        <v>2.5152</v>
      </c>
    </row>
    <row r="27" spans="1:24" s="25" customFormat="1" ht="15" customHeight="1">
      <c r="A27" s="32" t="s">
        <v>17</v>
      </c>
      <c r="B27" s="31" t="s">
        <v>5</v>
      </c>
      <c r="C27" s="27" t="e">
        <f>#REF!</f>
        <v>#REF!</v>
      </c>
      <c r="D27" s="28"/>
      <c r="E27" s="27" t="e">
        <f>ROUND(C27*34%,0)</f>
        <v>#REF!</v>
      </c>
      <c r="F27" s="27" t="e">
        <f>ROUND(C27*0.6%,0)</f>
        <v>#REF!</v>
      </c>
      <c r="G27" s="27" t="e">
        <f>ROUND(C27*104.4%,0)</f>
        <v>#REF!</v>
      </c>
      <c r="H27" s="28"/>
      <c r="I27" s="28"/>
      <c r="J27" s="27" t="e">
        <f>C27+E27+F27+G27</f>
        <v>#REF!</v>
      </c>
      <c r="K27" s="29">
        <v>0.3</v>
      </c>
      <c r="L27" s="27" t="e">
        <f>ROUND(J27*K27,0)</f>
        <v>#REF!</v>
      </c>
      <c r="M27" s="27" t="e">
        <f>L27</f>
        <v>#REF!</v>
      </c>
      <c r="N27" s="27" t="e">
        <f>J27+L27</f>
        <v>#REF!</v>
      </c>
      <c r="O27" s="27" t="e">
        <f>ROUND(N27*3/97,0)</f>
        <v>#REF!</v>
      </c>
      <c r="P27" s="16" t="s">
        <v>108</v>
      </c>
      <c r="Q27" s="38">
        <f>X27</f>
        <v>2.3861</v>
      </c>
      <c r="R27" s="39">
        <f>ROUND(Q27*20%,2)</f>
        <v>0.48</v>
      </c>
      <c r="S27" s="38">
        <f>Q27+R27</f>
        <v>2.8661</v>
      </c>
      <c r="T27" s="28">
        <f>ROUND(S27*1,-1)</f>
        <v>0</v>
      </c>
      <c r="V27" s="76">
        <v>2.23</v>
      </c>
      <c r="W27" s="77">
        <f t="shared" si="4"/>
        <v>0.15610000000000002</v>
      </c>
      <c r="X27" s="76">
        <f>V27+W27</f>
        <v>2.3861</v>
      </c>
    </row>
    <row r="28" spans="1:24" s="25" customFormat="1" ht="15" customHeight="1">
      <c r="A28" s="32" t="s">
        <v>18</v>
      </c>
      <c r="B28" s="31" t="s">
        <v>6</v>
      </c>
      <c r="C28" s="27" t="e">
        <f>#REF!</f>
        <v>#REF!</v>
      </c>
      <c r="D28" s="28"/>
      <c r="E28" s="27" t="e">
        <f>ROUND(C28*34%,0)</f>
        <v>#REF!</v>
      </c>
      <c r="F28" s="27" t="e">
        <f>ROUND(C28*0.6%,0)</f>
        <v>#REF!</v>
      </c>
      <c r="G28" s="27" t="e">
        <f>ROUND(C28*104.4%,0)</f>
        <v>#REF!</v>
      </c>
      <c r="H28" s="28"/>
      <c r="I28" s="28"/>
      <c r="J28" s="27" t="e">
        <f>C28+E28+F28+G28</f>
        <v>#REF!</v>
      </c>
      <c r="K28" s="29">
        <v>0.3</v>
      </c>
      <c r="L28" s="27" t="e">
        <f>ROUND(J28*K28,0)</f>
        <v>#REF!</v>
      </c>
      <c r="M28" s="27" t="e">
        <f>L28</f>
        <v>#REF!</v>
      </c>
      <c r="N28" s="27" t="e">
        <f>J28+L28</f>
        <v>#REF!</v>
      </c>
      <c r="O28" s="27" t="e">
        <f>ROUND(N28*3/97,0)</f>
        <v>#REF!</v>
      </c>
      <c r="P28" s="16" t="s">
        <v>108</v>
      </c>
      <c r="Q28" s="38">
        <f>X28</f>
        <v>1.3917000000000002</v>
      </c>
      <c r="R28" s="39">
        <f>ROUND(Q28*20%,3)</f>
        <v>0.278</v>
      </c>
      <c r="S28" s="38">
        <f>Q28+R28</f>
        <v>1.6697000000000002</v>
      </c>
      <c r="T28" s="28">
        <f>ROUND(S28*1,-1)</f>
        <v>0</v>
      </c>
      <c r="V28" s="76">
        <v>1.31</v>
      </c>
      <c r="W28" s="77">
        <f t="shared" si="4"/>
        <v>0.09170000000000002</v>
      </c>
      <c r="X28" s="76">
        <f>V28+W28-0.01</f>
        <v>1.3917000000000002</v>
      </c>
    </row>
    <row r="29" spans="1:24" s="25" customFormat="1" ht="15" customHeight="1">
      <c r="A29" s="31" t="s">
        <v>68</v>
      </c>
      <c r="B29" s="68" t="s">
        <v>69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33"/>
      <c r="V29" s="76"/>
      <c r="W29" s="77"/>
      <c r="X29" s="76"/>
    </row>
    <row r="30" spans="1:24" s="25" customFormat="1" ht="15" customHeight="1">
      <c r="A30" s="32" t="s">
        <v>19</v>
      </c>
      <c r="B30" s="31" t="s">
        <v>1</v>
      </c>
      <c r="C30" s="27" t="e">
        <f>#REF!</f>
        <v>#REF!</v>
      </c>
      <c r="D30" s="28"/>
      <c r="E30" s="27" t="e">
        <f>ROUND(C30*34%,0)</f>
        <v>#REF!</v>
      </c>
      <c r="F30" s="27" t="e">
        <f>ROUND(C30*0.6%,0)</f>
        <v>#REF!</v>
      </c>
      <c r="G30" s="27" t="e">
        <f>ROUND(C30*104.4%,0)</f>
        <v>#REF!</v>
      </c>
      <c r="H30" s="28"/>
      <c r="I30" s="28"/>
      <c r="J30" s="27" t="e">
        <f>C30+E30+F30+G30</f>
        <v>#REF!</v>
      </c>
      <c r="K30" s="29">
        <v>0.3</v>
      </c>
      <c r="L30" s="27" t="e">
        <f>ROUND(J30*K30,0)</f>
        <v>#REF!</v>
      </c>
      <c r="M30" s="27" t="e">
        <f>L30</f>
        <v>#REF!</v>
      </c>
      <c r="N30" s="27" t="e">
        <f>J30+L30</f>
        <v>#REF!</v>
      </c>
      <c r="O30" s="27" t="e">
        <f>ROUND(N30*3/97,0)</f>
        <v>#REF!</v>
      </c>
      <c r="P30" s="16" t="s">
        <v>107</v>
      </c>
      <c r="Q30" s="38">
        <f>X30</f>
        <v>1.8296999999999999</v>
      </c>
      <c r="R30" s="39">
        <f>ROUND(Q30*20%,3)</f>
        <v>0.366</v>
      </c>
      <c r="S30" s="38">
        <f>Q30+R30</f>
        <v>2.1957</v>
      </c>
      <c r="T30" s="28">
        <f>ROUND(S30*1,-1)</f>
        <v>0</v>
      </c>
      <c r="V30" s="76">
        <v>1.71</v>
      </c>
      <c r="W30" s="77">
        <f t="shared" si="4"/>
        <v>0.11970000000000001</v>
      </c>
      <c r="X30" s="76">
        <f t="shared" si="3"/>
        <v>1.8296999999999999</v>
      </c>
    </row>
    <row r="31" spans="1:24" s="25" customFormat="1" ht="15" customHeight="1">
      <c r="A31" s="32" t="s">
        <v>20</v>
      </c>
      <c r="B31" s="31" t="s">
        <v>5</v>
      </c>
      <c r="C31" s="27" t="e">
        <f>#REF!</f>
        <v>#REF!</v>
      </c>
      <c r="D31" s="28"/>
      <c r="E31" s="27" t="e">
        <f>ROUND(C31*34%,0)</f>
        <v>#REF!</v>
      </c>
      <c r="F31" s="27" t="e">
        <f>ROUND(C31*0.6%,0)</f>
        <v>#REF!</v>
      </c>
      <c r="G31" s="27" t="e">
        <f>ROUND(C31*104.4%,0)</f>
        <v>#REF!</v>
      </c>
      <c r="H31" s="28"/>
      <c r="I31" s="28"/>
      <c r="J31" s="27" t="e">
        <f>C31+E31+F31+G31</f>
        <v>#REF!</v>
      </c>
      <c r="K31" s="29">
        <v>0.3</v>
      </c>
      <c r="L31" s="27" t="e">
        <f>ROUND(J31*K31,0)</f>
        <v>#REF!</v>
      </c>
      <c r="M31" s="27" t="e">
        <f>L31</f>
        <v>#REF!</v>
      </c>
      <c r="N31" s="27" t="e">
        <f>J31+L31</f>
        <v>#REF!</v>
      </c>
      <c r="O31" s="27" t="e">
        <f>ROUND(N31*3/97,0)</f>
        <v>#REF!</v>
      </c>
      <c r="P31" s="16" t="s">
        <v>108</v>
      </c>
      <c r="Q31" s="38">
        <f>X31</f>
        <v>1.6585</v>
      </c>
      <c r="R31" s="39">
        <f>ROUND(Q31*20%,3)</f>
        <v>0.332</v>
      </c>
      <c r="S31" s="38">
        <f>Q31+R31</f>
        <v>1.9905000000000002</v>
      </c>
      <c r="T31" s="28">
        <f>ROUND(S31*1,-1)</f>
        <v>0</v>
      </c>
      <c r="V31" s="76">
        <v>1.55</v>
      </c>
      <c r="W31" s="77">
        <f t="shared" si="4"/>
        <v>0.10850000000000001</v>
      </c>
      <c r="X31" s="76">
        <f t="shared" si="3"/>
        <v>1.6585</v>
      </c>
    </row>
    <row r="32" spans="1:24" s="25" customFormat="1" ht="15" customHeight="1">
      <c r="A32" s="32" t="s">
        <v>21</v>
      </c>
      <c r="B32" s="31" t="s">
        <v>6</v>
      </c>
      <c r="C32" s="27" t="e">
        <f>#REF!</f>
        <v>#REF!</v>
      </c>
      <c r="D32" s="28"/>
      <c r="E32" s="27" t="e">
        <f>ROUND(C32*34%,0)</f>
        <v>#REF!</v>
      </c>
      <c r="F32" s="27" t="e">
        <f>ROUND(C32*0.6%,0)</f>
        <v>#REF!</v>
      </c>
      <c r="G32" s="27" t="e">
        <f>ROUND(C32*104.4%,0)</f>
        <v>#REF!</v>
      </c>
      <c r="H32" s="28"/>
      <c r="I32" s="28"/>
      <c r="J32" s="27" t="e">
        <f>C32+E32+F32+G32</f>
        <v>#REF!</v>
      </c>
      <c r="K32" s="29">
        <v>0.3</v>
      </c>
      <c r="L32" s="27" t="e">
        <f>ROUND(J32*K32,0)</f>
        <v>#REF!</v>
      </c>
      <c r="M32" s="27" t="e">
        <f>L32</f>
        <v>#REF!</v>
      </c>
      <c r="N32" s="27" t="e">
        <f>J32+L32</f>
        <v>#REF!</v>
      </c>
      <c r="O32" s="27" t="e">
        <f>ROUND(N32*3/97,0)</f>
        <v>#REF!</v>
      </c>
      <c r="P32" s="16" t="s">
        <v>108</v>
      </c>
      <c r="Q32" s="38">
        <f>X32</f>
        <v>1.0807</v>
      </c>
      <c r="R32" s="39">
        <f>ROUND(Q32*20%,3)</f>
        <v>0.216</v>
      </c>
      <c r="S32" s="38">
        <f>Q32+R32</f>
        <v>1.2967</v>
      </c>
      <c r="T32" s="28">
        <f>ROUND(S32*1,-1)</f>
        <v>0</v>
      </c>
      <c r="V32" s="76">
        <v>1.01</v>
      </c>
      <c r="W32" s="77">
        <f t="shared" si="4"/>
        <v>0.07070000000000001</v>
      </c>
      <c r="X32" s="76">
        <f t="shared" si="3"/>
        <v>1.0807</v>
      </c>
    </row>
    <row r="33" spans="1:24" s="25" customFormat="1" ht="26.25" customHeight="1">
      <c r="A33" s="5" t="s">
        <v>93</v>
      </c>
      <c r="B33" s="55" t="s">
        <v>96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V33" s="76"/>
      <c r="W33" s="77"/>
      <c r="X33" s="76"/>
    </row>
    <row r="34" spans="1:24" s="25" customFormat="1" ht="15" customHeight="1">
      <c r="A34" s="32" t="s">
        <v>23</v>
      </c>
      <c r="B34" s="31" t="s">
        <v>1</v>
      </c>
      <c r="C34" s="27" t="e">
        <f>#REF!</f>
        <v>#REF!</v>
      </c>
      <c r="D34" s="28"/>
      <c r="E34" s="27" t="e">
        <f>ROUND(C34*34%,0)</f>
        <v>#REF!</v>
      </c>
      <c r="F34" s="27" t="e">
        <f>ROUND(C34*0.6%,0)</f>
        <v>#REF!</v>
      </c>
      <c r="G34" s="27" t="e">
        <f>ROUND(C34*104.4%,0)</f>
        <v>#REF!</v>
      </c>
      <c r="H34" s="28"/>
      <c r="I34" s="28"/>
      <c r="J34" s="27" t="e">
        <f>C34+E34+F34+G34</f>
        <v>#REF!</v>
      </c>
      <c r="K34" s="29">
        <v>0.3</v>
      </c>
      <c r="L34" s="27" t="e">
        <f>ROUND(J34*K34,0)</f>
        <v>#REF!</v>
      </c>
      <c r="M34" s="27" t="e">
        <f>L34</f>
        <v>#REF!</v>
      </c>
      <c r="N34" s="27" t="e">
        <f>J34+L34</f>
        <v>#REF!</v>
      </c>
      <c r="O34" s="27" t="e">
        <f>ROUND(N34*3/97,0)</f>
        <v>#REF!</v>
      </c>
      <c r="P34" s="16" t="s">
        <v>107</v>
      </c>
      <c r="Q34" s="38">
        <f>X34</f>
        <v>10.8612</v>
      </c>
      <c r="R34" s="39">
        <f>ROUND(Q34*20%,3)</f>
        <v>2.172</v>
      </c>
      <c r="S34" s="38">
        <f>Q34+R34</f>
        <v>13.0332</v>
      </c>
      <c r="T34" s="28">
        <f>ROUND(S34*1,-1)</f>
        <v>10</v>
      </c>
      <c r="V34" s="76">
        <v>10.16</v>
      </c>
      <c r="W34" s="77">
        <f t="shared" si="4"/>
        <v>0.7112</v>
      </c>
      <c r="X34" s="76">
        <f>V34+W34-0.01</f>
        <v>10.8612</v>
      </c>
    </row>
    <row r="35" spans="1:24" s="25" customFormat="1" ht="15" customHeight="1">
      <c r="A35" s="32" t="s">
        <v>24</v>
      </c>
      <c r="B35" s="31" t="s">
        <v>5</v>
      </c>
      <c r="C35" s="27" t="e">
        <f>#REF!</f>
        <v>#REF!</v>
      </c>
      <c r="D35" s="28"/>
      <c r="E35" s="27" t="e">
        <f>ROUND(C35*34%,0)</f>
        <v>#REF!</v>
      </c>
      <c r="F35" s="27" t="e">
        <f>ROUND(C35*0.6%,0)</f>
        <v>#REF!</v>
      </c>
      <c r="G35" s="27" t="e">
        <f>ROUND(C35*104.4%,0)</f>
        <v>#REF!</v>
      </c>
      <c r="H35" s="28"/>
      <c r="I35" s="28"/>
      <c r="J35" s="27" t="e">
        <f>C35+E35+F35+G35</f>
        <v>#REF!</v>
      </c>
      <c r="K35" s="29">
        <v>0.3</v>
      </c>
      <c r="L35" s="27" t="e">
        <f>ROUND(J35*K35,0)</f>
        <v>#REF!</v>
      </c>
      <c r="M35" s="27" t="e">
        <f>L35</f>
        <v>#REF!</v>
      </c>
      <c r="N35" s="27" t="e">
        <f>J35+L35</f>
        <v>#REF!</v>
      </c>
      <c r="O35" s="27" t="e">
        <f>ROUND(N35*3/97,0)</f>
        <v>#REF!</v>
      </c>
      <c r="P35" s="16" t="s">
        <v>108</v>
      </c>
      <c r="Q35" s="38">
        <f>X35</f>
        <v>3.7236</v>
      </c>
      <c r="R35" s="39">
        <f>ROUND(Q35*20%,2)</f>
        <v>0.74</v>
      </c>
      <c r="S35" s="38">
        <f>Q35+R35</f>
        <v>4.4636</v>
      </c>
      <c r="T35" s="28">
        <f>ROUND(S35*1,-1)</f>
        <v>0</v>
      </c>
      <c r="V35" s="76">
        <v>3.48</v>
      </c>
      <c r="W35" s="77">
        <f t="shared" si="4"/>
        <v>0.2436</v>
      </c>
      <c r="X35" s="76">
        <f t="shared" si="3"/>
        <v>3.7236</v>
      </c>
    </row>
    <row r="36" spans="1:24" s="25" customFormat="1" ht="15" customHeight="1">
      <c r="A36" s="32" t="s">
        <v>25</v>
      </c>
      <c r="B36" s="31" t="s">
        <v>6</v>
      </c>
      <c r="C36" s="27" t="e">
        <f>#REF!</f>
        <v>#REF!</v>
      </c>
      <c r="D36" s="28"/>
      <c r="E36" s="27" t="e">
        <f>ROUND(C36*34%,0)</f>
        <v>#REF!</v>
      </c>
      <c r="F36" s="27" t="e">
        <f>ROUND(C36*0.6%,0)</f>
        <v>#REF!</v>
      </c>
      <c r="G36" s="27" t="e">
        <f>ROUND(C36*104.4%,0)</f>
        <v>#REF!</v>
      </c>
      <c r="H36" s="28"/>
      <c r="I36" s="28"/>
      <c r="J36" s="27" t="e">
        <f>C36+E36+F36+G36</f>
        <v>#REF!</v>
      </c>
      <c r="K36" s="29">
        <v>0.3</v>
      </c>
      <c r="L36" s="27" t="e">
        <f>ROUND(J36*K36,0)</f>
        <v>#REF!</v>
      </c>
      <c r="M36" s="27" t="e">
        <f>L36</f>
        <v>#REF!</v>
      </c>
      <c r="N36" s="27" t="e">
        <f>J36+L36</f>
        <v>#REF!</v>
      </c>
      <c r="O36" s="27" t="e">
        <f>ROUND(N36*3/97,0)</f>
        <v>#REF!</v>
      </c>
      <c r="P36" s="16" t="s">
        <v>108</v>
      </c>
      <c r="Q36" s="38">
        <f>X36</f>
        <v>2.0972</v>
      </c>
      <c r="R36" s="39">
        <f>ROUND(Q36*20%,3)</f>
        <v>0.419</v>
      </c>
      <c r="S36" s="38">
        <f>Q36+R36</f>
        <v>2.5162</v>
      </c>
      <c r="T36" s="28">
        <f>ROUND(S36*1,-1)</f>
        <v>0</v>
      </c>
      <c r="V36" s="76">
        <v>1.96</v>
      </c>
      <c r="W36" s="77">
        <f t="shared" si="4"/>
        <v>0.13720000000000002</v>
      </c>
      <c r="X36" s="76">
        <f t="shared" si="3"/>
        <v>2.0972</v>
      </c>
    </row>
    <row r="37" spans="1:24" s="25" customFormat="1" ht="15" customHeight="1">
      <c r="A37" s="5" t="s">
        <v>95</v>
      </c>
      <c r="B37" s="43" t="s">
        <v>94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V37" s="76"/>
      <c r="W37" s="77"/>
      <c r="X37" s="76"/>
    </row>
    <row r="38" spans="1:24" s="25" customFormat="1" ht="15" customHeight="1">
      <c r="A38" s="32" t="s">
        <v>28</v>
      </c>
      <c r="B38" s="31" t="s">
        <v>1</v>
      </c>
      <c r="C38" s="27" t="e">
        <f>#REF!</f>
        <v>#REF!</v>
      </c>
      <c r="D38" s="28"/>
      <c r="E38" s="27" t="e">
        <f aca="true" t="shared" si="13" ref="E38:E46">ROUND(C38*34%,0)</f>
        <v>#REF!</v>
      </c>
      <c r="F38" s="27" t="e">
        <f>ROUND(C38*0.6%,0)</f>
        <v>#REF!</v>
      </c>
      <c r="G38" s="27" t="e">
        <f>ROUND(C38*104.4%,0)</f>
        <v>#REF!</v>
      </c>
      <c r="H38" s="28"/>
      <c r="I38" s="28"/>
      <c r="J38" s="27" t="e">
        <f aca="true" t="shared" si="14" ref="J38:J46">C38+E38+F38+G38</f>
        <v>#REF!</v>
      </c>
      <c r="K38" s="29">
        <v>0.3</v>
      </c>
      <c r="L38" s="27" t="e">
        <f aca="true" t="shared" si="15" ref="L38:L46">ROUND(J38*K38,0)</f>
        <v>#REF!</v>
      </c>
      <c r="M38" s="27" t="e">
        <f aca="true" t="shared" si="16" ref="M38:M46">L38</f>
        <v>#REF!</v>
      </c>
      <c r="N38" s="27" t="e">
        <f aca="true" t="shared" si="17" ref="N38:N46">J38+L38</f>
        <v>#REF!</v>
      </c>
      <c r="O38" s="27" t="e">
        <f aca="true" t="shared" si="18" ref="O38:O46">ROUND(N38*3/97,0)</f>
        <v>#REF!</v>
      </c>
      <c r="P38" s="16" t="s">
        <v>107</v>
      </c>
      <c r="Q38" s="38">
        <f>X38</f>
        <v>1.7120000000000002</v>
      </c>
      <c r="R38" s="39">
        <f>ROUND(Q38*20%,3)</f>
        <v>0.342</v>
      </c>
      <c r="S38" s="38">
        <f aca="true" t="shared" si="19" ref="S38:S46">Q38+R38</f>
        <v>2.0540000000000003</v>
      </c>
      <c r="T38" s="28">
        <f aca="true" t="shared" si="20" ref="T38:T46">ROUND(S38*1,-1)</f>
        <v>0</v>
      </c>
      <c r="V38" s="76">
        <v>1.6</v>
      </c>
      <c r="W38" s="77">
        <f t="shared" si="4"/>
        <v>0.11200000000000002</v>
      </c>
      <c r="X38" s="76">
        <f t="shared" si="3"/>
        <v>1.7120000000000002</v>
      </c>
    </row>
    <row r="39" spans="1:24" s="25" customFormat="1" ht="15" customHeight="1">
      <c r="A39" s="32" t="s">
        <v>29</v>
      </c>
      <c r="B39" s="31" t="s">
        <v>5</v>
      </c>
      <c r="C39" s="27" t="e">
        <f>#REF!</f>
        <v>#REF!</v>
      </c>
      <c r="D39" s="28"/>
      <c r="E39" s="27" t="e">
        <f t="shared" si="13"/>
        <v>#REF!</v>
      </c>
      <c r="F39" s="27" t="e">
        <f aca="true" t="shared" si="21" ref="F39:F46">ROUND(C39*0.6%,0)</f>
        <v>#REF!</v>
      </c>
      <c r="G39" s="27" t="e">
        <f aca="true" t="shared" si="22" ref="G39:G46">ROUND(C39*104.4%,0)</f>
        <v>#REF!</v>
      </c>
      <c r="H39" s="28"/>
      <c r="I39" s="28"/>
      <c r="J39" s="27" t="e">
        <f t="shared" si="14"/>
        <v>#REF!</v>
      </c>
      <c r="K39" s="29">
        <v>0.3</v>
      </c>
      <c r="L39" s="27" t="e">
        <f t="shared" si="15"/>
        <v>#REF!</v>
      </c>
      <c r="M39" s="27" t="e">
        <f t="shared" si="16"/>
        <v>#REF!</v>
      </c>
      <c r="N39" s="27" t="e">
        <f t="shared" si="17"/>
        <v>#REF!</v>
      </c>
      <c r="O39" s="27" t="e">
        <f t="shared" si="18"/>
        <v>#REF!</v>
      </c>
      <c r="P39" s="16" t="s">
        <v>108</v>
      </c>
      <c r="Q39" s="38">
        <f aca="true" t="shared" si="23" ref="Q39:Q46">X39</f>
        <v>1.5193999999999999</v>
      </c>
      <c r="R39" s="39">
        <f aca="true" t="shared" si="24" ref="R39:R46">ROUND(Q39*20%,3)</f>
        <v>0.304</v>
      </c>
      <c r="S39" s="38">
        <f t="shared" si="19"/>
        <v>1.8234</v>
      </c>
      <c r="T39" s="28">
        <f t="shared" si="20"/>
        <v>0</v>
      </c>
      <c r="V39" s="76">
        <v>1.42</v>
      </c>
      <c r="W39" s="77">
        <f t="shared" si="4"/>
        <v>0.0994</v>
      </c>
      <c r="X39" s="76">
        <f t="shared" si="3"/>
        <v>1.5193999999999999</v>
      </c>
    </row>
    <row r="40" spans="1:24" s="25" customFormat="1" ht="15" customHeight="1">
      <c r="A40" s="32" t="s">
        <v>30</v>
      </c>
      <c r="B40" s="31" t="s">
        <v>6</v>
      </c>
      <c r="C40" s="27" t="e">
        <f>#REF!</f>
        <v>#REF!</v>
      </c>
      <c r="D40" s="28"/>
      <c r="E40" s="27" t="e">
        <f t="shared" si="13"/>
        <v>#REF!</v>
      </c>
      <c r="F40" s="27" t="e">
        <f t="shared" si="21"/>
        <v>#REF!</v>
      </c>
      <c r="G40" s="27" t="e">
        <f t="shared" si="22"/>
        <v>#REF!</v>
      </c>
      <c r="H40" s="28"/>
      <c r="I40" s="28"/>
      <c r="J40" s="27" t="e">
        <f t="shared" si="14"/>
        <v>#REF!</v>
      </c>
      <c r="K40" s="29">
        <v>0.3</v>
      </c>
      <c r="L40" s="27" t="e">
        <f t="shared" si="15"/>
        <v>#REF!</v>
      </c>
      <c r="M40" s="27" t="e">
        <f t="shared" si="16"/>
        <v>#REF!</v>
      </c>
      <c r="N40" s="27" t="e">
        <f t="shared" si="17"/>
        <v>#REF!</v>
      </c>
      <c r="O40" s="27" t="e">
        <f t="shared" si="18"/>
        <v>#REF!</v>
      </c>
      <c r="P40" s="16" t="s">
        <v>108</v>
      </c>
      <c r="Q40" s="38">
        <f t="shared" si="23"/>
        <v>1.1877000000000002</v>
      </c>
      <c r="R40" s="39">
        <f t="shared" si="24"/>
        <v>0.238</v>
      </c>
      <c r="S40" s="38">
        <f t="shared" si="19"/>
        <v>1.4257000000000002</v>
      </c>
      <c r="T40" s="28">
        <f t="shared" si="20"/>
        <v>0</v>
      </c>
      <c r="V40" s="76">
        <v>1.11</v>
      </c>
      <c r="W40" s="77">
        <f t="shared" si="4"/>
        <v>0.07770000000000002</v>
      </c>
      <c r="X40" s="76">
        <f t="shared" si="3"/>
        <v>1.1877000000000002</v>
      </c>
    </row>
    <row r="41" spans="1:24" s="25" customFormat="1" ht="15" customHeight="1">
      <c r="A41" s="5" t="s">
        <v>26</v>
      </c>
      <c r="B41" s="6" t="s">
        <v>31</v>
      </c>
      <c r="C41" s="27" t="e">
        <f>#REF!</f>
        <v>#REF!</v>
      </c>
      <c r="D41" s="28"/>
      <c r="E41" s="27" t="e">
        <f t="shared" si="13"/>
        <v>#REF!</v>
      </c>
      <c r="F41" s="27" t="e">
        <f t="shared" si="21"/>
        <v>#REF!</v>
      </c>
      <c r="G41" s="27" t="e">
        <f t="shared" si="22"/>
        <v>#REF!</v>
      </c>
      <c r="H41" s="28"/>
      <c r="I41" s="28"/>
      <c r="J41" s="27" t="e">
        <f t="shared" si="14"/>
        <v>#REF!</v>
      </c>
      <c r="K41" s="29">
        <v>0.3</v>
      </c>
      <c r="L41" s="27" t="e">
        <f t="shared" si="15"/>
        <v>#REF!</v>
      </c>
      <c r="M41" s="27" t="e">
        <f t="shared" si="16"/>
        <v>#REF!</v>
      </c>
      <c r="N41" s="27" t="e">
        <f t="shared" si="17"/>
        <v>#REF!</v>
      </c>
      <c r="O41" s="27" t="e">
        <f t="shared" si="18"/>
        <v>#REF!</v>
      </c>
      <c r="P41" s="16" t="s">
        <v>109</v>
      </c>
      <c r="Q41" s="38">
        <f t="shared" si="23"/>
        <v>4.665900000000001</v>
      </c>
      <c r="R41" s="39">
        <f t="shared" si="24"/>
        <v>0.933</v>
      </c>
      <c r="S41" s="38">
        <f t="shared" si="19"/>
        <v>5.5989</v>
      </c>
      <c r="T41" s="28">
        <f t="shared" si="20"/>
        <v>10</v>
      </c>
      <c r="V41" s="76">
        <v>4.37</v>
      </c>
      <c r="W41" s="77">
        <f t="shared" si="4"/>
        <v>0.30590000000000006</v>
      </c>
      <c r="X41" s="76">
        <f>V41+W41-0.01</f>
        <v>4.665900000000001</v>
      </c>
    </row>
    <row r="42" spans="1:24" s="25" customFormat="1" ht="27.75" customHeight="1">
      <c r="A42" s="5" t="s">
        <v>27</v>
      </c>
      <c r="B42" s="6" t="s">
        <v>85</v>
      </c>
      <c r="C42" s="27" t="e">
        <f>#REF!</f>
        <v>#REF!</v>
      </c>
      <c r="D42" s="28"/>
      <c r="E42" s="27" t="e">
        <f t="shared" si="13"/>
        <v>#REF!</v>
      </c>
      <c r="F42" s="27" t="e">
        <f t="shared" si="21"/>
        <v>#REF!</v>
      </c>
      <c r="G42" s="27" t="e">
        <f t="shared" si="22"/>
        <v>#REF!</v>
      </c>
      <c r="H42" s="28"/>
      <c r="I42" s="28"/>
      <c r="J42" s="27" t="e">
        <f t="shared" si="14"/>
        <v>#REF!</v>
      </c>
      <c r="K42" s="29">
        <v>0.3</v>
      </c>
      <c r="L42" s="27" t="e">
        <f t="shared" si="15"/>
        <v>#REF!</v>
      </c>
      <c r="M42" s="27" t="e">
        <f t="shared" si="16"/>
        <v>#REF!</v>
      </c>
      <c r="N42" s="27" t="e">
        <f t="shared" si="17"/>
        <v>#REF!</v>
      </c>
      <c r="O42" s="27" t="e">
        <f t="shared" si="18"/>
        <v>#REF!</v>
      </c>
      <c r="P42" s="16" t="s">
        <v>107</v>
      </c>
      <c r="Q42" s="38">
        <f t="shared" si="23"/>
        <v>5.6282</v>
      </c>
      <c r="R42" s="39">
        <f>ROUND(Q42*20%,2)</f>
        <v>1.13</v>
      </c>
      <c r="S42" s="38">
        <f t="shared" si="19"/>
        <v>6.7581999999999995</v>
      </c>
      <c r="T42" s="28">
        <f t="shared" si="20"/>
        <v>10</v>
      </c>
      <c r="V42" s="76">
        <v>5.26</v>
      </c>
      <c r="W42" s="77">
        <f t="shared" si="4"/>
        <v>0.3682</v>
      </c>
      <c r="X42" s="76">
        <f t="shared" si="3"/>
        <v>5.6282</v>
      </c>
    </row>
    <row r="43" spans="1:24" s="25" customFormat="1" ht="28.5" customHeight="1">
      <c r="A43" s="5" t="s">
        <v>33</v>
      </c>
      <c r="B43" s="6" t="s">
        <v>32</v>
      </c>
      <c r="C43" s="27" t="e">
        <f>#REF!</f>
        <v>#REF!</v>
      </c>
      <c r="D43" s="28"/>
      <c r="E43" s="27" t="e">
        <f t="shared" si="13"/>
        <v>#REF!</v>
      </c>
      <c r="F43" s="27" t="e">
        <f t="shared" si="21"/>
        <v>#REF!</v>
      </c>
      <c r="G43" s="27" t="e">
        <f t="shared" si="22"/>
        <v>#REF!</v>
      </c>
      <c r="H43" s="28"/>
      <c r="I43" s="28"/>
      <c r="J43" s="27" t="e">
        <f t="shared" si="14"/>
        <v>#REF!</v>
      </c>
      <c r="K43" s="29">
        <v>0.3</v>
      </c>
      <c r="L43" s="27" t="e">
        <f t="shared" si="15"/>
        <v>#REF!</v>
      </c>
      <c r="M43" s="27" t="e">
        <f t="shared" si="16"/>
        <v>#REF!</v>
      </c>
      <c r="N43" s="27" t="e">
        <f t="shared" si="17"/>
        <v>#REF!</v>
      </c>
      <c r="O43" s="27" t="e">
        <f t="shared" si="18"/>
        <v>#REF!</v>
      </c>
      <c r="P43" s="16" t="s">
        <v>107</v>
      </c>
      <c r="Q43" s="38">
        <f t="shared" si="23"/>
        <v>0.1926</v>
      </c>
      <c r="R43" s="39">
        <f t="shared" si="24"/>
        <v>0.039</v>
      </c>
      <c r="S43" s="38">
        <f t="shared" si="19"/>
        <v>0.2316</v>
      </c>
      <c r="T43" s="28">
        <f t="shared" si="20"/>
        <v>0</v>
      </c>
      <c r="V43" s="76">
        <v>0.18</v>
      </c>
      <c r="W43" s="77">
        <f t="shared" si="4"/>
        <v>0.0126</v>
      </c>
      <c r="X43" s="76">
        <f t="shared" si="3"/>
        <v>0.1926</v>
      </c>
    </row>
    <row r="44" spans="1:24" s="25" customFormat="1" ht="27" customHeight="1">
      <c r="A44" s="11" t="s">
        <v>34</v>
      </c>
      <c r="B44" s="6" t="s">
        <v>39</v>
      </c>
      <c r="C44" s="27" t="e">
        <f>#REF!</f>
        <v>#REF!</v>
      </c>
      <c r="D44" s="28"/>
      <c r="E44" s="27" t="e">
        <f t="shared" si="13"/>
        <v>#REF!</v>
      </c>
      <c r="F44" s="27" t="e">
        <f t="shared" si="21"/>
        <v>#REF!</v>
      </c>
      <c r="G44" s="27" t="e">
        <f t="shared" si="22"/>
        <v>#REF!</v>
      </c>
      <c r="H44" s="28"/>
      <c r="I44" s="28"/>
      <c r="J44" s="27" t="e">
        <f t="shared" si="14"/>
        <v>#REF!</v>
      </c>
      <c r="K44" s="29">
        <v>0.3</v>
      </c>
      <c r="L44" s="27" t="e">
        <f t="shared" si="15"/>
        <v>#REF!</v>
      </c>
      <c r="M44" s="27" t="e">
        <f t="shared" si="16"/>
        <v>#REF!</v>
      </c>
      <c r="N44" s="27" t="e">
        <f t="shared" si="17"/>
        <v>#REF!</v>
      </c>
      <c r="O44" s="27" t="e">
        <f t="shared" si="18"/>
        <v>#REF!</v>
      </c>
      <c r="P44" s="16" t="s">
        <v>107</v>
      </c>
      <c r="Q44" s="38">
        <f t="shared" si="23"/>
        <v>0.6955</v>
      </c>
      <c r="R44" s="39">
        <f>ROUND(Q44*20%,2)</f>
        <v>0.14</v>
      </c>
      <c r="S44" s="38">
        <f>Q44+R44</f>
        <v>0.8355</v>
      </c>
      <c r="T44" s="28">
        <f t="shared" si="20"/>
        <v>0</v>
      </c>
      <c r="V44" s="76">
        <v>0.65</v>
      </c>
      <c r="W44" s="77">
        <f t="shared" si="4"/>
        <v>0.045500000000000006</v>
      </c>
      <c r="X44" s="76">
        <f t="shared" si="3"/>
        <v>0.6955</v>
      </c>
    </row>
    <row r="45" spans="1:24" s="25" customFormat="1" ht="29.25" customHeight="1">
      <c r="A45" s="34" t="s">
        <v>35</v>
      </c>
      <c r="B45" s="6" t="s">
        <v>36</v>
      </c>
      <c r="C45" s="27" t="e">
        <f>#REF!</f>
        <v>#REF!</v>
      </c>
      <c r="D45" s="28"/>
      <c r="E45" s="27" t="e">
        <f t="shared" si="13"/>
        <v>#REF!</v>
      </c>
      <c r="F45" s="27" t="e">
        <f t="shared" si="21"/>
        <v>#REF!</v>
      </c>
      <c r="G45" s="27" t="e">
        <f t="shared" si="22"/>
        <v>#REF!</v>
      </c>
      <c r="H45" s="28"/>
      <c r="I45" s="28"/>
      <c r="J45" s="27" t="e">
        <f t="shared" si="14"/>
        <v>#REF!</v>
      </c>
      <c r="K45" s="29">
        <v>0.3</v>
      </c>
      <c r="L45" s="27" t="e">
        <f t="shared" si="15"/>
        <v>#REF!</v>
      </c>
      <c r="M45" s="27" t="e">
        <f t="shared" si="16"/>
        <v>#REF!</v>
      </c>
      <c r="N45" s="27" t="e">
        <f t="shared" si="17"/>
        <v>#REF!</v>
      </c>
      <c r="O45" s="27" t="e">
        <f t="shared" si="18"/>
        <v>#REF!</v>
      </c>
      <c r="P45" s="16" t="s">
        <v>112</v>
      </c>
      <c r="Q45" s="38">
        <f t="shared" si="23"/>
        <v>23.5186</v>
      </c>
      <c r="R45" s="39">
        <f t="shared" si="24"/>
        <v>4.704</v>
      </c>
      <c r="S45" s="38">
        <f t="shared" si="19"/>
        <v>28.2226</v>
      </c>
      <c r="T45" s="28">
        <f t="shared" si="20"/>
        <v>30</v>
      </c>
      <c r="V45" s="76">
        <v>21.98</v>
      </c>
      <c r="W45" s="77">
        <f t="shared" si="4"/>
        <v>1.5386000000000002</v>
      </c>
      <c r="X45" s="76">
        <f>V45+W45</f>
        <v>23.5186</v>
      </c>
    </row>
    <row r="46" spans="1:24" s="25" customFormat="1" ht="30" customHeight="1">
      <c r="A46" s="34" t="s">
        <v>37</v>
      </c>
      <c r="B46" s="6" t="s">
        <v>38</v>
      </c>
      <c r="C46" s="27" t="e">
        <f>#REF!</f>
        <v>#REF!</v>
      </c>
      <c r="D46" s="28"/>
      <c r="E46" s="27" t="e">
        <f t="shared" si="13"/>
        <v>#REF!</v>
      </c>
      <c r="F46" s="27" t="e">
        <f t="shared" si="21"/>
        <v>#REF!</v>
      </c>
      <c r="G46" s="27" t="e">
        <f t="shared" si="22"/>
        <v>#REF!</v>
      </c>
      <c r="H46" s="28"/>
      <c r="I46" s="28"/>
      <c r="J46" s="27" t="e">
        <f t="shared" si="14"/>
        <v>#REF!</v>
      </c>
      <c r="K46" s="29">
        <v>0.3</v>
      </c>
      <c r="L46" s="27" t="e">
        <f t="shared" si="15"/>
        <v>#REF!</v>
      </c>
      <c r="M46" s="27" t="e">
        <f t="shared" si="16"/>
        <v>#REF!</v>
      </c>
      <c r="N46" s="27" t="e">
        <f t="shared" si="17"/>
        <v>#REF!</v>
      </c>
      <c r="O46" s="27" t="e">
        <f t="shared" si="18"/>
        <v>#REF!</v>
      </c>
      <c r="P46" s="16" t="s">
        <v>107</v>
      </c>
      <c r="Q46" s="38">
        <f t="shared" si="23"/>
        <v>7.0192</v>
      </c>
      <c r="R46" s="39">
        <f t="shared" si="24"/>
        <v>1.404</v>
      </c>
      <c r="S46" s="38">
        <f t="shared" si="19"/>
        <v>8.4232</v>
      </c>
      <c r="T46" s="28">
        <f t="shared" si="20"/>
        <v>10</v>
      </c>
      <c r="V46" s="76">
        <v>6.56</v>
      </c>
      <c r="W46" s="77">
        <f t="shared" si="4"/>
        <v>0.4592</v>
      </c>
      <c r="X46" s="76">
        <f t="shared" si="3"/>
        <v>7.0192</v>
      </c>
    </row>
    <row r="47" spans="1:24" s="25" customFormat="1" ht="15" customHeight="1">
      <c r="A47" s="10" t="s">
        <v>83</v>
      </c>
      <c r="B47" s="55" t="s">
        <v>82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33"/>
      <c r="V47" s="76"/>
      <c r="W47" s="77"/>
      <c r="X47" s="76"/>
    </row>
    <row r="48" spans="1:24" s="25" customFormat="1" ht="29.25" customHeight="1">
      <c r="A48" s="11" t="s">
        <v>40</v>
      </c>
      <c r="B48" s="6" t="s">
        <v>41</v>
      </c>
      <c r="C48" s="27" t="e">
        <f>#REF!</f>
        <v>#REF!</v>
      </c>
      <c r="D48" s="28"/>
      <c r="E48" s="27" t="e">
        <f>ROUND(C48*34%,0)</f>
        <v>#REF!</v>
      </c>
      <c r="F48" s="27" t="e">
        <f>ROUND(C48*0.6%,0)</f>
        <v>#REF!</v>
      </c>
      <c r="G48" s="27" t="e">
        <f>ROUND(C48*104.4%,0)</f>
        <v>#REF!</v>
      </c>
      <c r="H48" s="28"/>
      <c r="I48" s="28"/>
      <c r="J48" s="27" t="e">
        <f>C48+E48+F48+G48</f>
        <v>#REF!</v>
      </c>
      <c r="K48" s="29">
        <v>0.3</v>
      </c>
      <c r="L48" s="27" t="e">
        <f>ROUND(J48*K48,0)</f>
        <v>#REF!</v>
      </c>
      <c r="M48" s="27" t="e">
        <f>L48</f>
        <v>#REF!</v>
      </c>
      <c r="N48" s="27" t="e">
        <f>J48+L48</f>
        <v>#REF!</v>
      </c>
      <c r="O48" s="27" t="e">
        <f>ROUND(N48*3/97,0)</f>
        <v>#REF!</v>
      </c>
      <c r="P48" s="17" t="s">
        <v>111</v>
      </c>
      <c r="Q48" s="38">
        <f>X48</f>
        <v>3.7984999999999998</v>
      </c>
      <c r="R48" s="39">
        <f>ROUND(Q48*20%,3)</f>
        <v>0.76</v>
      </c>
      <c r="S48" s="38">
        <f>Q48+R48</f>
        <v>4.5584999999999996</v>
      </c>
      <c r="T48" s="28">
        <f>ROUND(S48*1,-1)</f>
        <v>0</v>
      </c>
      <c r="V48" s="76">
        <v>3.55</v>
      </c>
      <c r="W48" s="77">
        <f t="shared" si="4"/>
        <v>0.2485</v>
      </c>
      <c r="X48" s="76">
        <f t="shared" si="3"/>
        <v>3.7984999999999998</v>
      </c>
    </row>
    <row r="49" spans="1:24" s="25" customFormat="1" ht="15" customHeight="1">
      <c r="A49" s="7">
        <v>3</v>
      </c>
      <c r="B49" s="41" t="s">
        <v>118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V49" s="76"/>
      <c r="W49" s="77"/>
      <c r="X49" s="76"/>
    </row>
    <row r="50" spans="1:24" s="25" customFormat="1" ht="15" customHeight="1">
      <c r="A50" s="5" t="s">
        <v>97</v>
      </c>
      <c r="B50" s="41" t="s">
        <v>117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V50" s="76"/>
      <c r="W50" s="77"/>
      <c r="X50" s="76"/>
    </row>
    <row r="51" spans="1:24" s="25" customFormat="1" ht="15" customHeight="1">
      <c r="A51" s="11" t="s">
        <v>42</v>
      </c>
      <c r="B51" s="5" t="s">
        <v>44</v>
      </c>
      <c r="C51" s="27" t="e">
        <f>#REF!</f>
        <v>#REF!</v>
      </c>
      <c r="D51" s="28"/>
      <c r="E51" s="27" t="e">
        <f aca="true" t="shared" si="25" ref="E51:E56">ROUND(C51*34%,0)</f>
        <v>#REF!</v>
      </c>
      <c r="F51" s="27" t="e">
        <f aca="true" t="shared" si="26" ref="F51:F56">ROUND(C51*0.6%,0)</f>
        <v>#REF!</v>
      </c>
      <c r="G51" s="27" t="e">
        <f aca="true" t="shared" si="27" ref="G51:G56">ROUND(C51*104.4%,0)</f>
        <v>#REF!</v>
      </c>
      <c r="H51" s="28"/>
      <c r="I51" s="28"/>
      <c r="J51" s="27" t="e">
        <f aca="true" t="shared" si="28" ref="J51:J56">C51+E51+F51+G51</f>
        <v>#REF!</v>
      </c>
      <c r="K51" s="29">
        <v>0.3</v>
      </c>
      <c r="L51" s="27" t="e">
        <f aca="true" t="shared" si="29" ref="L51:L56">ROUND(J51*K51,0)</f>
        <v>#REF!</v>
      </c>
      <c r="M51" s="27" t="e">
        <f aca="true" t="shared" si="30" ref="M51:M56">L51</f>
        <v>#REF!</v>
      </c>
      <c r="N51" s="27" t="e">
        <f aca="true" t="shared" si="31" ref="N51:N56">J51+L51</f>
        <v>#REF!</v>
      </c>
      <c r="O51" s="27" t="e">
        <f aca="true" t="shared" si="32" ref="O51:O56">ROUND(N51*3/97,0)</f>
        <v>#REF!</v>
      </c>
      <c r="P51" s="16" t="s">
        <v>107</v>
      </c>
      <c r="Q51" s="38">
        <f aca="true" t="shared" si="33" ref="Q51:Q56">X51</f>
        <v>2.6643000000000003</v>
      </c>
      <c r="R51" s="39">
        <f>ROUND(Q51*20%,2)</f>
        <v>0.53</v>
      </c>
      <c r="S51" s="38">
        <f aca="true" t="shared" si="34" ref="S51:S56">Q51+R51</f>
        <v>3.1943</v>
      </c>
      <c r="T51" s="28">
        <f aca="true" t="shared" si="35" ref="T51:T56">ROUND(S51*1,-1)</f>
        <v>0</v>
      </c>
      <c r="V51" s="76">
        <v>2.49</v>
      </c>
      <c r="W51" s="77">
        <f t="shared" si="4"/>
        <v>0.17430000000000004</v>
      </c>
      <c r="X51" s="76">
        <f t="shared" si="3"/>
        <v>2.6643000000000003</v>
      </c>
    </row>
    <row r="52" spans="1:24" s="25" customFormat="1" ht="15" customHeight="1">
      <c r="A52" s="11" t="s">
        <v>43</v>
      </c>
      <c r="B52" s="5" t="s">
        <v>45</v>
      </c>
      <c r="C52" s="27" t="e">
        <f>#REF!</f>
        <v>#REF!</v>
      </c>
      <c r="D52" s="28"/>
      <c r="E52" s="27" t="e">
        <f t="shared" si="25"/>
        <v>#REF!</v>
      </c>
      <c r="F52" s="27" t="e">
        <f t="shared" si="26"/>
        <v>#REF!</v>
      </c>
      <c r="G52" s="27" t="e">
        <f t="shared" si="27"/>
        <v>#REF!</v>
      </c>
      <c r="H52" s="28"/>
      <c r="I52" s="28"/>
      <c r="J52" s="27" t="e">
        <f t="shared" si="28"/>
        <v>#REF!</v>
      </c>
      <c r="K52" s="29">
        <v>0.3</v>
      </c>
      <c r="L52" s="27" t="e">
        <f t="shared" si="29"/>
        <v>#REF!</v>
      </c>
      <c r="M52" s="27" t="e">
        <f t="shared" si="30"/>
        <v>#REF!</v>
      </c>
      <c r="N52" s="27" t="e">
        <f t="shared" si="31"/>
        <v>#REF!</v>
      </c>
      <c r="O52" s="27" t="e">
        <f t="shared" si="32"/>
        <v>#REF!</v>
      </c>
      <c r="P52" s="16" t="s">
        <v>107</v>
      </c>
      <c r="Q52" s="38">
        <f t="shared" si="33"/>
        <v>4.4191</v>
      </c>
      <c r="R52" s="39">
        <f>ROUND(Q52*20%,3)</f>
        <v>0.884</v>
      </c>
      <c r="S52" s="38">
        <f t="shared" si="34"/>
        <v>5.303100000000001</v>
      </c>
      <c r="T52" s="28">
        <f t="shared" si="35"/>
        <v>10</v>
      </c>
      <c r="V52" s="76">
        <v>4.13</v>
      </c>
      <c r="W52" s="77">
        <f t="shared" si="4"/>
        <v>0.2891</v>
      </c>
      <c r="X52" s="76">
        <f t="shared" si="3"/>
        <v>4.4191</v>
      </c>
    </row>
    <row r="53" spans="1:24" s="25" customFormat="1" ht="26.25" customHeight="1">
      <c r="A53" s="11" t="s">
        <v>46</v>
      </c>
      <c r="B53" s="6" t="s">
        <v>116</v>
      </c>
      <c r="C53" s="27" t="e">
        <f>#REF!</f>
        <v>#REF!</v>
      </c>
      <c r="D53" s="28"/>
      <c r="E53" s="27" t="e">
        <f t="shared" si="25"/>
        <v>#REF!</v>
      </c>
      <c r="F53" s="27" t="e">
        <f t="shared" si="26"/>
        <v>#REF!</v>
      </c>
      <c r="G53" s="27" t="e">
        <f t="shared" si="27"/>
        <v>#REF!</v>
      </c>
      <c r="H53" s="28"/>
      <c r="I53" s="28"/>
      <c r="J53" s="27" t="e">
        <f t="shared" si="28"/>
        <v>#REF!</v>
      </c>
      <c r="K53" s="29">
        <v>0.3</v>
      </c>
      <c r="L53" s="27" t="e">
        <f t="shared" si="29"/>
        <v>#REF!</v>
      </c>
      <c r="M53" s="27" t="e">
        <f t="shared" si="30"/>
        <v>#REF!</v>
      </c>
      <c r="N53" s="27" t="e">
        <f t="shared" si="31"/>
        <v>#REF!</v>
      </c>
      <c r="O53" s="27" t="e">
        <f t="shared" si="32"/>
        <v>#REF!</v>
      </c>
      <c r="P53" s="16" t="s">
        <v>107</v>
      </c>
      <c r="Q53" s="38">
        <f t="shared" si="33"/>
        <v>5.3072</v>
      </c>
      <c r="R53" s="39">
        <f>ROUND(Q53*20%,3)</f>
        <v>1.061</v>
      </c>
      <c r="S53" s="38">
        <f t="shared" si="34"/>
        <v>6.3682</v>
      </c>
      <c r="T53" s="28">
        <f t="shared" si="35"/>
        <v>10</v>
      </c>
      <c r="V53" s="76">
        <v>4.96</v>
      </c>
      <c r="W53" s="77">
        <f t="shared" si="4"/>
        <v>0.3472</v>
      </c>
      <c r="X53" s="76">
        <f t="shared" si="3"/>
        <v>5.3072</v>
      </c>
    </row>
    <row r="54" spans="1:24" s="25" customFormat="1" ht="26.25" customHeight="1">
      <c r="A54" s="11" t="s">
        <v>47</v>
      </c>
      <c r="B54" s="6" t="s">
        <v>115</v>
      </c>
      <c r="C54" s="27" t="e">
        <f>#REF!</f>
        <v>#REF!</v>
      </c>
      <c r="D54" s="28"/>
      <c r="E54" s="27" t="e">
        <f t="shared" si="25"/>
        <v>#REF!</v>
      </c>
      <c r="F54" s="27" t="e">
        <f t="shared" si="26"/>
        <v>#REF!</v>
      </c>
      <c r="G54" s="27" t="e">
        <f t="shared" si="27"/>
        <v>#REF!</v>
      </c>
      <c r="H54" s="28"/>
      <c r="I54" s="28"/>
      <c r="J54" s="27" t="e">
        <f t="shared" si="28"/>
        <v>#REF!</v>
      </c>
      <c r="K54" s="29">
        <v>0.3</v>
      </c>
      <c r="L54" s="27" t="e">
        <f t="shared" si="29"/>
        <v>#REF!</v>
      </c>
      <c r="M54" s="27" t="e">
        <f t="shared" si="30"/>
        <v>#REF!</v>
      </c>
      <c r="N54" s="27" t="e">
        <f t="shared" si="31"/>
        <v>#REF!</v>
      </c>
      <c r="O54" s="27" t="e">
        <f t="shared" si="32"/>
        <v>#REF!</v>
      </c>
      <c r="P54" s="16" t="s">
        <v>107</v>
      </c>
      <c r="Q54" s="38">
        <f t="shared" si="33"/>
        <v>6.6447</v>
      </c>
      <c r="R54" s="39">
        <f>ROUND(Q54*20%,3)</f>
        <v>1.329</v>
      </c>
      <c r="S54" s="38">
        <f t="shared" si="34"/>
        <v>7.9737</v>
      </c>
      <c r="T54" s="28">
        <f t="shared" si="35"/>
        <v>10</v>
      </c>
      <c r="V54" s="76">
        <v>6.21</v>
      </c>
      <c r="W54" s="77">
        <f t="shared" si="4"/>
        <v>0.43470000000000003</v>
      </c>
      <c r="X54" s="76">
        <f t="shared" si="3"/>
        <v>6.6447</v>
      </c>
    </row>
    <row r="55" spans="1:24" s="25" customFormat="1" ht="15" customHeight="1">
      <c r="A55" s="11" t="s">
        <v>48</v>
      </c>
      <c r="B55" s="5" t="s">
        <v>50</v>
      </c>
      <c r="C55" s="27" t="e">
        <f>#REF!</f>
        <v>#REF!</v>
      </c>
      <c r="D55" s="28"/>
      <c r="E55" s="27" t="e">
        <f t="shared" si="25"/>
        <v>#REF!</v>
      </c>
      <c r="F55" s="27" t="e">
        <f t="shared" si="26"/>
        <v>#REF!</v>
      </c>
      <c r="G55" s="27" t="e">
        <f t="shared" si="27"/>
        <v>#REF!</v>
      </c>
      <c r="H55" s="28"/>
      <c r="I55" s="28"/>
      <c r="J55" s="27" t="e">
        <f t="shared" si="28"/>
        <v>#REF!</v>
      </c>
      <c r="K55" s="29">
        <v>0.3</v>
      </c>
      <c r="L55" s="27" t="e">
        <f t="shared" si="29"/>
        <v>#REF!</v>
      </c>
      <c r="M55" s="27" t="e">
        <f t="shared" si="30"/>
        <v>#REF!</v>
      </c>
      <c r="N55" s="27" t="e">
        <f t="shared" si="31"/>
        <v>#REF!</v>
      </c>
      <c r="O55" s="27" t="e">
        <f t="shared" si="32"/>
        <v>#REF!</v>
      </c>
      <c r="P55" s="16" t="s">
        <v>107</v>
      </c>
      <c r="Q55" s="38">
        <f t="shared" si="33"/>
        <v>5.3072</v>
      </c>
      <c r="R55" s="39">
        <f>ROUND(Q55*20%,3)</f>
        <v>1.061</v>
      </c>
      <c r="S55" s="38">
        <f t="shared" si="34"/>
        <v>6.3682</v>
      </c>
      <c r="T55" s="28">
        <f t="shared" si="35"/>
        <v>10</v>
      </c>
      <c r="V55" s="76">
        <v>4.96</v>
      </c>
      <c r="W55" s="77">
        <f t="shared" si="4"/>
        <v>0.3472</v>
      </c>
      <c r="X55" s="76">
        <f t="shared" si="3"/>
        <v>5.3072</v>
      </c>
    </row>
    <row r="56" spans="1:24" s="25" customFormat="1" ht="15" customHeight="1">
      <c r="A56" s="11" t="s">
        <v>49</v>
      </c>
      <c r="B56" s="5" t="s">
        <v>51</v>
      </c>
      <c r="C56" s="27" t="e">
        <f>#REF!</f>
        <v>#REF!</v>
      </c>
      <c r="D56" s="28"/>
      <c r="E56" s="27" t="e">
        <f t="shared" si="25"/>
        <v>#REF!</v>
      </c>
      <c r="F56" s="27" t="e">
        <f t="shared" si="26"/>
        <v>#REF!</v>
      </c>
      <c r="G56" s="27" t="e">
        <f t="shared" si="27"/>
        <v>#REF!</v>
      </c>
      <c r="H56" s="28"/>
      <c r="I56" s="28"/>
      <c r="J56" s="27" t="e">
        <f t="shared" si="28"/>
        <v>#REF!</v>
      </c>
      <c r="K56" s="29">
        <v>0.3</v>
      </c>
      <c r="L56" s="27" t="e">
        <f t="shared" si="29"/>
        <v>#REF!</v>
      </c>
      <c r="M56" s="27" t="e">
        <f t="shared" si="30"/>
        <v>#REF!</v>
      </c>
      <c r="N56" s="27" t="e">
        <f t="shared" si="31"/>
        <v>#REF!</v>
      </c>
      <c r="O56" s="27" t="e">
        <f t="shared" si="32"/>
        <v>#REF!</v>
      </c>
      <c r="P56" s="16" t="s">
        <v>107</v>
      </c>
      <c r="Q56" s="38">
        <f t="shared" si="33"/>
        <v>8.8282</v>
      </c>
      <c r="R56" s="39">
        <f>ROUND(Q56*20%,2)</f>
        <v>1.77</v>
      </c>
      <c r="S56" s="38">
        <f t="shared" si="34"/>
        <v>10.5982</v>
      </c>
      <c r="T56" s="28">
        <f t="shared" si="35"/>
        <v>10</v>
      </c>
      <c r="V56" s="76">
        <v>8.26</v>
      </c>
      <c r="W56" s="77">
        <f t="shared" si="4"/>
        <v>0.5782</v>
      </c>
      <c r="X56" s="76">
        <f>V56+W56-0.01</f>
        <v>8.8282</v>
      </c>
    </row>
    <row r="57" spans="1:24" s="25" customFormat="1" ht="25.5" customHeight="1">
      <c r="A57" s="5" t="s">
        <v>90</v>
      </c>
      <c r="B57" s="72" t="s">
        <v>98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V57" s="76"/>
      <c r="W57" s="77"/>
      <c r="X57" s="76"/>
    </row>
    <row r="58" spans="1:24" s="25" customFormat="1" ht="15" customHeight="1">
      <c r="A58" s="11" t="s">
        <v>52</v>
      </c>
      <c r="B58" s="5" t="s">
        <v>1</v>
      </c>
      <c r="C58" s="27" t="e">
        <f>#REF!</f>
        <v>#REF!</v>
      </c>
      <c r="D58" s="28"/>
      <c r="E58" s="27" t="e">
        <f>ROUND(C58*34%,0)</f>
        <v>#REF!</v>
      </c>
      <c r="F58" s="27" t="e">
        <f>ROUND(C58*0.6%,0)</f>
        <v>#REF!</v>
      </c>
      <c r="G58" s="27" t="e">
        <f>ROUND(C58*104.4%,0)</f>
        <v>#REF!</v>
      </c>
      <c r="H58" s="28"/>
      <c r="I58" s="28"/>
      <c r="J58" s="27" t="e">
        <f>C58+E58+F58+G58</f>
        <v>#REF!</v>
      </c>
      <c r="K58" s="29">
        <v>0.3</v>
      </c>
      <c r="L58" s="27" t="e">
        <f>ROUND(J58*K58,0)</f>
        <v>#REF!</v>
      </c>
      <c r="M58" s="27" t="e">
        <f>L58</f>
        <v>#REF!</v>
      </c>
      <c r="N58" s="27" t="e">
        <f>J58+L58</f>
        <v>#REF!</v>
      </c>
      <c r="O58" s="27" t="e">
        <f>ROUND(N58*3/97,0)</f>
        <v>#REF!</v>
      </c>
      <c r="P58" s="16" t="s">
        <v>107</v>
      </c>
      <c r="Q58" s="38">
        <f>X58</f>
        <v>6.6447</v>
      </c>
      <c r="R58" s="39">
        <f>ROUND(Q58*20%,2)</f>
        <v>1.33</v>
      </c>
      <c r="S58" s="38">
        <f>Q58+R58</f>
        <v>7.9747</v>
      </c>
      <c r="T58" s="28">
        <f>ROUND(S58*1,-1)</f>
        <v>10</v>
      </c>
      <c r="V58" s="76">
        <v>6.21</v>
      </c>
      <c r="W58" s="77">
        <f t="shared" si="4"/>
        <v>0.43470000000000003</v>
      </c>
      <c r="X58" s="76">
        <f t="shared" si="3"/>
        <v>6.6447</v>
      </c>
    </row>
    <row r="59" spans="1:24" s="25" customFormat="1" ht="15" customHeight="1">
      <c r="A59" s="11" t="s">
        <v>53</v>
      </c>
      <c r="B59" s="5" t="s">
        <v>99</v>
      </c>
      <c r="C59" s="27" t="e">
        <f>#REF!</f>
        <v>#REF!</v>
      </c>
      <c r="D59" s="28"/>
      <c r="E59" s="27" t="e">
        <f>ROUND(C59*34%,0)</f>
        <v>#REF!</v>
      </c>
      <c r="F59" s="27" t="e">
        <f>ROUND(C59*0.6%,0)</f>
        <v>#REF!</v>
      </c>
      <c r="G59" s="27" t="e">
        <f>ROUND(C59*104.4%,0)</f>
        <v>#REF!</v>
      </c>
      <c r="H59" s="28"/>
      <c r="I59" s="28"/>
      <c r="J59" s="27" t="e">
        <f>C59+E59+F59+G59</f>
        <v>#REF!</v>
      </c>
      <c r="K59" s="29">
        <v>0.3</v>
      </c>
      <c r="L59" s="27" t="e">
        <f>ROUND(J59*K59,0)</f>
        <v>#REF!</v>
      </c>
      <c r="M59" s="27" t="e">
        <f>L59</f>
        <v>#REF!</v>
      </c>
      <c r="N59" s="27" t="e">
        <f>J59+L59</f>
        <v>#REF!</v>
      </c>
      <c r="O59" s="27" t="e">
        <f>ROUND(N59*3/97,0)</f>
        <v>#REF!</v>
      </c>
      <c r="P59" s="16" t="s">
        <v>108</v>
      </c>
      <c r="Q59" s="38">
        <f>X59</f>
        <v>8.8282</v>
      </c>
      <c r="R59" s="39">
        <f>ROUND(Q59*20%,2)</f>
        <v>1.77</v>
      </c>
      <c r="S59" s="38">
        <f>Q59+R59</f>
        <v>10.5982</v>
      </c>
      <c r="T59" s="28">
        <f>ROUND(S59*1,-1)</f>
        <v>10</v>
      </c>
      <c r="V59" s="76">
        <v>8.26</v>
      </c>
      <c r="W59" s="77">
        <f t="shared" si="4"/>
        <v>0.5782</v>
      </c>
      <c r="X59" s="76">
        <f>V59+W59-0.01</f>
        <v>8.8282</v>
      </c>
    </row>
    <row r="60" spans="1:24" s="25" customFormat="1" ht="15" customHeight="1">
      <c r="A60" s="11" t="s">
        <v>54</v>
      </c>
      <c r="B60" s="11" t="s">
        <v>55</v>
      </c>
      <c r="C60" s="27" t="e">
        <f>#REF!</f>
        <v>#REF!</v>
      </c>
      <c r="D60" s="28"/>
      <c r="E60" s="27" t="e">
        <f>ROUND(C60*34%,0)</f>
        <v>#REF!</v>
      </c>
      <c r="F60" s="27" t="e">
        <f>ROUND(C60*0.6%,0)</f>
        <v>#REF!</v>
      </c>
      <c r="G60" s="27" t="e">
        <f>ROUND(C60*104.4%,0)</f>
        <v>#REF!</v>
      </c>
      <c r="H60" s="28"/>
      <c r="I60" s="28"/>
      <c r="J60" s="27" t="e">
        <f>C60+E60+F60+G60</f>
        <v>#REF!</v>
      </c>
      <c r="K60" s="29">
        <v>0.3</v>
      </c>
      <c r="L60" s="27" t="e">
        <f>ROUND(J60*K60,0)</f>
        <v>#REF!</v>
      </c>
      <c r="M60" s="27" t="e">
        <f>L60</f>
        <v>#REF!</v>
      </c>
      <c r="N60" s="27" t="e">
        <f>J60+L60</f>
        <v>#REF!</v>
      </c>
      <c r="O60" s="27" t="e">
        <f>ROUND(N60*3/97,0)</f>
        <v>#REF!</v>
      </c>
      <c r="P60" s="16" t="s">
        <v>108</v>
      </c>
      <c r="Q60" s="38">
        <f>X60</f>
        <v>3.7984999999999998</v>
      </c>
      <c r="R60" s="39">
        <f>ROUND(Q60*20%,2)</f>
        <v>0.76</v>
      </c>
      <c r="S60" s="38">
        <f>Q60+R60</f>
        <v>4.5584999999999996</v>
      </c>
      <c r="T60" s="28">
        <f>ROUND(S60*1,-1)</f>
        <v>0</v>
      </c>
      <c r="V60" s="76">
        <v>3.55</v>
      </c>
      <c r="W60" s="77">
        <f t="shared" si="4"/>
        <v>0.2485</v>
      </c>
      <c r="X60" s="76">
        <f t="shared" si="3"/>
        <v>3.7984999999999998</v>
      </c>
    </row>
    <row r="61" spans="1:24" s="25" customFormat="1" ht="15" customHeight="1">
      <c r="A61" s="35" t="s">
        <v>56</v>
      </c>
      <c r="B61" s="11" t="s">
        <v>57</v>
      </c>
      <c r="C61" s="27" t="e">
        <f>#REF!</f>
        <v>#REF!</v>
      </c>
      <c r="D61" s="28"/>
      <c r="E61" s="27" t="e">
        <f>ROUND(C61*34%,0)</f>
        <v>#REF!</v>
      </c>
      <c r="F61" s="27" t="e">
        <f>ROUND(C61*0.6%,0)</f>
        <v>#REF!</v>
      </c>
      <c r="G61" s="27" t="e">
        <f>ROUND(C61*104.4%,0)</f>
        <v>#REF!</v>
      </c>
      <c r="H61" s="28"/>
      <c r="I61" s="28"/>
      <c r="J61" s="27" t="e">
        <f>C61+E61+F61+G61</f>
        <v>#REF!</v>
      </c>
      <c r="K61" s="29">
        <v>0.3</v>
      </c>
      <c r="L61" s="27" t="e">
        <f>ROUND(J61*K61,0)</f>
        <v>#REF!</v>
      </c>
      <c r="M61" s="27" t="e">
        <f>L61</f>
        <v>#REF!</v>
      </c>
      <c r="N61" s="27" t="e">
        <f>J61+L61</f>
        <v>#REF!</v>
      </c>
      <c r="O61" s="27" t="e">
        <f>ROUND(N61*3/97,0)</f>
        <v>#REF!</v>
      </c>
      <c r="P61" s="16" t="s">
        <v>108</v>
      </c>
      <c r="Q61" s="38">
        <f>X61</f>
        <v>3.5424</v>
      </c>
      <c r="R61" s="39">
        <f>ROUND(Q61*20%,2)</f>
        <v>0.71</v>
      </c>
      <c r="S61" s="38">
        <f>Q61+R61</f>
        <v>4.2524</v>
      </c>
      <c r="T61" s="28">
        <f>ROUND(S61*1,-1)</f>
        <v>0</v>
      </c>
      <c r="V61" s="76">
        <v>3.32</v>
      </c>
      <c r="W61" s="77">
        <f t="shared" si="4"/>
        <v>0.23240000000000002</v>
      </c>
      <c r="X61" s="76">
        <f>V61+W61-0.01</f>
        <v>3.5424</v>
      </c>
    </row>
    <row r="62" spans="1:24" s="25" customFormat="1" ht="15" customHeight="1">
      <c r="A62" s="11" t="s">
        <v>86</v>
      </c>
      <c r="B62" s="60" t="s">
        <v>91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V62" s="76"/>
      <c r="W62" s="77"/>
      <c r="X62" s="76"/>
    </row>
    <row r="63" spans="1:24" s="25" customFormat="1" ht="26.25" customHeight="1" hidden="1">
      <c r="A63" s="11" t="s">
        <v>58</v>
      </c>
      <c r="B63" s="11" t="s">
        <v>59</v>
      </c>
      <c r="C63" s="27" t="e">
        <f>#REF!</f>
        <v>#REF!</v>
      </c>
      <c r="D63" s="28"/>
      <c r="E63" s="27" t="e">
        <f>ROUND(C63*34%,0)</f>
        <v>#REF!</v>
      </c>
      <c r="F63" s="27" t="e">
        <f>ROUND(C63*0.6%,0)</f>
        <v>#REF!</v>
      </c>
      <c r="G63" s="27" t="e">
        <f>ROUND(C63*104.4%,0)</f>
        <v>#REF!</v>
      </c>
      <c r="H63" s="28"/>
      <c r="I63" s="28"/>
      <c r="J63" s="27" t="e">
        <f>C63+E63+F63+G63</f>
        <v>#REF!</v>
      </c>
      <c r="K63" s="29">
        <v>0.3</v>
      </c>
      <c r="L63" s="27" t="e">
        <f>ROUND(J63*K63,0)</f>
        <v>#REF!</v>
      </c>
      <c r="M63" s="27" t="e">
        <f>L63</f>
        <v>#REF!</v>
      </c>
      <c r="N63" s="27" t="e">
        <f>J63+L63</f>
        <v>#REF!</v>
      </c>
      <c r="O63" s="27" t="e">
        <f>ROUND(N63*3/97,0)</f>
        <v>#REF!</v>
      </c>
      <c r="P63" s="16" t="s">
        <v>110</v>
      </c>
      <c r="Q63" s="38">
        <v>10.04</v>
      </c>
      <c r="R63" s="39">
        <f>ROUND(Q63*20%,2)</f>
        <v>2.01</v>
      </c>
      <c r="S63" s="38">
        <f>Q63+R63</f>
        <v>12.049999999999999</v>
      </c>
      <c r="T63" s="28">
        <f>ROUND(S63*1,-1)</f>
        <v>10</v>
      </c>
      <c r="V63" s="76">
        <f>Q63</f>
        <v>10.04</v>
      </c>
      <c r="W63" s="77">
        <f t="shared" si="4"/>
        <v>0.7028</v>
      </c>
      <c r="X63" s="76">
        <f t="shared" si="3"/>
        <v>10.742799999999999</v>
      </c>
    </row>
    <row r="64" spans="1:24" s="25" customFormat="1" ht="50.25" customHeight="1" hidden="1">
      <c r="A64" s="11" t="s">
        <v>87</v>
      </c>
      <c r="B64" s="47" t="s">
        <v>120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V64" s="76">
        <f>Q64</f>
        <v>0</v>
      </c>
      <c r="W64" s="77">
        <f t="shared" si="4"/>
        <v>0</v>
      </c>
      <c r="X64" s="76">
        <f t="shared" si="3"/>
        <v>0</v>
      </c>
    </row>
    <row r="65" spans="1:24" s="25" customFormat="1" ht="29.25" customHeight="1" hidden="1">
      <c r="A65" s="22" t="s">
        <v>60</v>
      </c>
      <c r="B65" s="11" t="s">
        <v>59</v>
      </c>
      <c r="C65" s="27" t="e">
        <f>#REF!</f>
        <v>#REF!</v>
      </c>
      <c r="D65" s="28"/>
      <c r="E65" s="27" t="e">
        <f>ROUND(C65*34%,0)</f>
        <v>#REF!</v>
      </c>
      <c r="F65" s="27" t="e">
        <f>ROUND(C65*0.6%,0)</f>
        <v>#REF!</v>
      </c>
      <c r="G65" s="27" t="e">
        <f>ROUND(C65*104.41%,0)</f>
        <v>#REF!</v>
      </c>
      <c r="H65" s="28"/>
      <c r="I65" s="28"/>
      <c r="J65" s="27" t="e">
        <f>C65+E65+F65+G65</f>
        <v>#REF!</v>
      </c>
      <c r="K65" s="29">
        <v>0.3</v>
      </c>
      <c r="L65" s="27" t="e">
        <f>ROUND(J65*K65,0)</f>
        <v>#REF!</v>
      </c>
      <c r="M65" s="27" t="e">
        <f>L65</f>
        <v>#REF!</v>
      </c>
      <c r="N65" s="27" t="e">
        <f>J65+L65</f>
        <v>#REF!</v>
      </c>
      <c r="O65" s="27" t="e">
        <f>ROUND(N65*3/97,0)</f>
        <v>#REF!</v>
      </c>
      <c r="P65" s="16" t="s">
        <v>110</v>
      </c>
      <c r="Q65" s="38">
        <v>8.61</v>
      </c>
      <c r="R65" s="39">
        <f>ROUND(Q65*20%,2)</f>
        <v>1.72</v>
      </c>
      <c r="S65" s="38">
        <f>Q65+R65</f>
        <v>10.33</v>
      </c>
      <c r="T65" s="28">
        <f>ROUND(S65*1,-1)</f>
        <v>10</v>
      </c>
      <c r="V65" s="76">
        <f>Q65</f>
        <v>8.61</v>
      </c>
      <c r="W65" s="77">
        <f t="shared" si="4"/>
        <v>0.6027</v>
      </c>
      <c r="X65" s="76">
        <f t="shared" si="3"/>
        <v>9.2127</v>
      </c>
    </row>
    <row r="66" spans="1:24" s="25" customFormat="1" ht="15" customHeight="1">
      <c r="A66" s="35" t="s">
        <v>61</v>
      </c>
      <c r="B66" s="36" t="s">
        <v>92</v>
      </c>
      <c r="C66" s="27" t="e">
        <f>#REF!</f>
        <v>#REF!</v>
      </c>
      <c r="D66" s="28"/>
      <c r="E66" s="27" t="e">
        <f>ROUND(C66*34%,0)</f>
        <v>#REF!</v>
      </c>
      <c r="F66" s="27" t="e">
        <f>ROUND(C66*0.6%,0)</f>
        <v>#REF!</v>
      </c>
      <c r="G66" s="27" t="e">
        <f>ROUND(C66*104.41%,0)</f>
        <v>#REF!</v>
      </c>
      <c r="H66" s="28"/>
      <c r="I66" s="28"/>
      <c r="J66" s="27" t="e">
        <f>C66+E66+F66+G66</f>
        <v>#REF!</v>
      </c>
      <c r="K66" s="29">
        <v>0.3</v>
      </c>
      <c r="L66" s="27" t="e">
        <f>ROUND(J66*K66,0)</f>
        <v>#REF!</v>
      </c>
      <c r="M66" s="27" t="e">
        <f>L66</f>
        <v>#REF!</v>
      </c>
      <c r="N66" s="27" t="e">
        <f>J66+L66</f>
        <v>#REF!</v>
      </c>
      <c r="O66" s="27" t="e">
        <f>ROUND(N66*3/97,0)</f>
        <v>#REF!</v>
      </c>
      <c r="P66" s="16" t="s">
        <v>107</v>
      </c>
      <c r="Q66" s="38">
        <f>X66</f>
        <v>4.6873</v>
      </c>
      <c r="R66" s="39">
        <f>ROUND(Q66*20%,2)</f>
        <v>0.94</v>
      </c>
      <c r="S66" s="38">
        <f>Q66+R66</f>
        <v>5.6273</v>
      </c>
      <c r="T66" s="28">
        <f>ROUND(S66*1,-1)</f>
        <v>10</v>
      </c>
      <c r="V66" s="76">
        <v>4.39</v>
      </c>
      <c r="W66" s="77">
        <f t="shared" si="4"/>
        <v>0.3073</v>
      </c>
      <c r="X66" s="76">
        <f>V66+W66-0.01</f>
        <v>4.6873</v>
      </c>
    </row>
    <row r="67" spans="1:6" ht="10.5" customHeight="1">
      <c r="A67" s="4"/>
      <c r="B67" s="9"/>
      <c r="C67" s="2"/>
      <c r="D67" s="1"/>
      <c r="E67" s="1"/>
      <c r="F67" s="3"/>
    </row>
    <row r="68" ht="10.5" customHeight="1"/>
    <row r="69" ht="10.5" customHeight="1"/>
    <row r="70" ht="12.75">
      <c r="B70" s="40" t="s">
        <v>126</v>
      </c>
    </row>
    <row r="71" spans="2:4" ht="12.75">
      <c r="B71" s="46"/>
      <c r="C71" s="46"/>
      <c r="D71" s="46"/>
    </row>
  </sheetData>
  <sheetProtection/>
  <mergeCells count="32">
    <mergeCell ref="B7:S7"/>
    <mergeCell ref="A10:A11"/>
    <mergeCell ref="B10:B11"/>
    <mergeCell ref="C10:C11"/>
    <mergeCell ref="D10:D11"/>
    <mergeCell ref="E10:F10"/>
    <mergeCell ref="B13:T13"/>
    <mergeCell ref="B17:T17"/>
    <mergeCell ref="I10:I11"/>
    <mergeCell ref="J10:J11"/>
    <mergeCell ref="P10:P11"/>
    <mergeCell ref="Q10:S10"/>
    <mergeCell ref="B24:T24"/>
    <mergeCell ref="B25:T25"/>
    <mergeCell ref="K10:L10"/>
    <mergeCell ref="M10:M11"/>
    <mergeCell ref="N10:N11"/>
    <mergeCell ref="O10:O11"/>
    <mergeCell ref="G10:G11"/>
    <mergeCell ref="H10:H11"/>
    <mergeCell ref="T10:T11"/>
    <mergeCell ref="B12:T12"/>
    <mergeCell ref="B57:T57"/>
    <mergeCell ref="B62:T62"/>
    <mergeCell ref="B64:T64"/>
    <mergeCell ref="B71:D71"/>
    <mergeCell ref="B29:S29"/>
    <mergeCell ref="B33:T33"/>
    <mergeCell ref="B37:T37"/>
    <mergeCell ref="B47:S47"/>
    <mergeCell ref="B49:T49"/>
    <mergeCell ref="B50:T50"/>
  </mergeCells>
  <printOptions/>
  <pageMargins left="0.7874015748031497" right="0.2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2020-03-11T06:13:22Z</cp:lastPrinted>
  <dcterms:created xsi:type="dcterms:W3CDTF">2008-07-21T11:44:15Z</dcterms:created>
  <dcterms:modified xsi:type="dcterms:W3CDTF">2020-12-28T17:46:12Z</dcterms:modified>
  <cp:category/>
  <cp:version/>
  <cp:contentType/>
  <cp:contentStatus/>
</cp:coreProperties>
</file>